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1\Documents\2021 год\платные услуги\"/>
    </mc:Choice>
  </mc:AlternateContent>
  <bookViews>
    <workbookView xWindow="0" yWindow="0" windowWidth="19200" windowHeight="11595"/>
  </bookViews>
  <sheets>
    <sheet name="отчет " sheetId="1" r:id="rId1"/>
  </sheets>
  <calcPr calcId="152511" refMode="R1C1" iterate="1"/>
</workbook>
</file>

<file path=xl/calcChain.xml><?xml version="1.0" encoding="utf-8"?>
<calcChain xmlns="http://schemas.openxmlformats.org/spreadsheetml/2006/main">
  <c r="BP102" i="1" l="1"/>
  <c r="BP107" i="1"/>
  <c r="BP109" i="1"/>
  <c r="BL69" i="1" l="1"/>
  <c r="BL36" i="1" s="1"/>
  <c r="BL18" i="1"/>
  <c r="BL37" i="1" l="1"/>
  <c r="BL52" i="1"/>
  <c r="BL107" i="1" l="1"/>
  <c r="AP107" i="1"/>
  <c r="AA107" i="1"/>
  <c r="AA36" i="1"/>
  <c r="AP36" i="1"/>
  <c r="AA83" i="1"/>
  <c r="AP83" i="1"/>
  <c r="AA85" i="1"/>
  <c r="BP85" i="1" s="1"/>
  <c r="AA84" i="1"/>
  <c r="BP84" i="1" s="1"/>
  <c r="BP83" i="1" s="1"/>
  <c r="BL83" i="1"/>
  <c r="AA82" i="1"/>
  <c r="BP82" i="1" s="1"/>
  <c r="BP81" i="1" s="1"/>
  <c r="BL81" i="1"/>
  <c r="AP81" i="1"/>
  <c r="AA18" i="1"/>
  <c r="BA18" i="1"/>
  <c r="AP18" i="1"/>
  <c r="AA81" i="1" l="1"/>
  <c r="BL47" i="1" l="1"/>
  <c r="BL59" i="1"/>
  <c r="AA59" i="1"/>
  <c r="AG47" i="1"/>
  <c r="AG59" i="1"/>
  <c r="BL41" i="1"/>
  <c r="AA112" i="1" l="1"/>
  <c r="AA113" i="1"/>
  <c r="AA114" i="1"/>
  <c r="AA115" i="1"/>
  <c r="AA111" i="1"/>
  <c r="AP110" i="1"/>
  <c r="AA119" i="1"/>
  <c r="BA110" i="1"/>
  <c r="AG64" i="1"/>
  <c r="AG55" i="1"/>
  <c r="AG38" i="1"/>
  <c r="AG50" i="1"/>
  <c r="BL55" i="1"/>
  <c r="BL62" i="1"/>
  <c r="BL64" i="1"/>
  <c r="AA76" i="1"/>
  <c r="BP76" i="1" s="1"/>
  <c r="BP75" i="1" s="1"/>
  <c r="BL75" i="1"/>
  <c r="AP75" i="1"/>
  <c r="AA74" i="1"/>
  <c r="BP74" i="1" s="1"/>
  <c r="BP73" i="1" s="1"/>
  <c r="BL73" i="1"/>
  <c r="AP73" i="1"/>
  <c r="AA80" i="1"/>
  <c r="BP80" i="1" s="1"/>
  <c r="BP79" i="1" s="1"/>
  <c r="BL79" i="1"/>
  <c r="AP79" i="1"/>
  <c r="AG62" i="1"/>
  <c r="AG41" i="1"/>
  <c r="AA105" i="1"/>
  <c r="AA104" i="1"/>
  <c r="AG58" i="1" l="1"/>
  <c r="AA75" i="1"/>
  <c r="AA73" i="1"/>
  <c r="AA79" i="1"/>
  <c r="BP35" i="1"/>
  <c r="BL87" i="1" l="1"/>
  <c r="BL95" i="1"/>
  <c r="BL50" i="1"/>
  <c r="BL46" i="1" l="1"/>
  <c r="BL58" i="1"/>
  <c r="BL102" i="1"/>
  <c r="BP104" i="1" l="1"/>
  <c r="BP105" i="1"/>
  <c r="AA102" i="1"/>
  <c r="AG102" i="1"/>
  <c r="AA78" i="1"/>
  <c r="BP78" i="1" s="1"/>
  <c r="BP77" i="1" s="1"/>
  <c r="BL77" i="1"/>
  <c r="AP77" i="1"/>
  <c r="AA72" i="1"/>
  <c r="BP72" i="1" s="1"/>
  <c r="BP71" i="1" s="1"/>
  <c r="BL71" i="1"/>
  <c r="AP71" i="1"/>
  <c r="AA34" i="1"/>
  <c r="AG18" i="1"/>
  <c r="AA71" i="1" l="1"/>
  <c r="AA77" i="1"/>
  <c r="BA95" i="1"/>
  <c r="AA98" i="1"/>
  <c r="BP98" i="1" s="1"/>
  <c r="AA68" i="1"/>
  <c r="BP68" i="1" s="1"/>
  <c r="AA58" i="1" l="1"/>
  <c r="AA32" i="1" l="1"/>
  <c r="AA33" i="1"/>
  <c r="AA29" i="1" l="1"/>
  <c r="BP29" i="1" l="1"/>
  <c r="AG43" i="1"/>
  <c r="AG37" i="1" s="1"/>
  <c r="AA26" i="1" l="1"/>
  <c r="BP26" i="1" s="1"/>
  <c r="AA24" i="1"/>
  <c r="AA101" i="1" l="1"/>
  <c r="BP101" i="1" s="1"/>
  <c r="AA100" i="1" l="1"/>
  <c r="AA97" i="1"/>
  <c r="AA99" i="1"/>
  <c r="AA96" i="1"/>
  <c r="AA93" i="1"/>
  <c r="AA89" i="1"/>
  <c r="AA90" i="1"/>
  <c r="AA91" i="1"/>
  <c r="AA88" i="1"/>
  <c r="AA70" i="1"/>
  <c r="AA66" i="1"/>
  <c r="AA67" i="1"/>
  <c r="AA65" i="1"/>
  <c r="AA63" i="1"/>
  <c r="AA61" i="1"/>
  <c r="AA60" i="1"/>
  <c r="AA57" i="1"/>
  <c r="BP57" i="1" s="1"/>
  <c r="AA56" i="1"/>
  <c r="BP56" i="1" s="1"/>
  <c r="AA54" i="1"/>
  <c r="BP54" i="1" s="1"/>
  <c r="AA53" i="1"/>
  <c r="BP53" i="1" s="1"/>
  <c r="AA49" i="1"/>
  <c r="BP49" i="1" s="1"/>
  <c r="AA48" i="1"/>
  <c r="BP48" i="1" s="1"/>
  <c r="AA45" i="1"/>
  <c r="AA44" i="1"/>
  <c r="AA42" i="1"/>
  <c r="AA40" i="1"/>
  <c r="BP40" i="1" s="1"/>
  <c r="AA39" i="1"/>
  <c r="BP39" i="1" s="1"/>
  <c r="AA95" i="1" l="1"/>
  <c r="AA87" i="1"/>
  <c r="BL43" i="1" l="1"/>
  <c r="BL92" i="1" l="1"/>
  <c r="BL86" i="1" s="1"/>
  <c r="BA87" i="1" l="1"/>
  <c r="AA116" i="1" l="1"/>
  <c r="BP66" i="1"/>
  <c r="BP42" i="1"/>
  <c r="AA41" i="1"/>
  <c r="BP41" i="1" s="1"/>
  <c r="AA28" i="1" l="1"/>
  <c r="BA92" i="1" l="1"/>
  <c r="BA86" i="1" s="1"/>
  <c r="BA36" i="1" s="1"/>
  <c r="BP89" i="1" l="1"/>
  <c r="BP90" i="1"/>
  <c r="BP91" i="1"/>
  <c r="BP88" i="1" l="1"/>
  <c r="BP58" i="1" l="1"/>
  <c r="BP100" i="1" l="1"/>
  <c r="BP99" i="1"/>
  <c r="AA94" i="1" l="1"/>
  <c r="AG52" i="1"/>
  <c r="AG46" i="1" s="1"/>
  <c r="AG36" i="1" s="1"/>
  <c r="AA27" i="1"/>
  <c r="BP27" i="1" s="1"/>
  <c r="AA117" i="1" l="1"/>
  <c r="AA50" i="1"/>
  <c r="BP50" i="1" s="1"/>
  <c r="BP93" i="1"/>
  <c r="BL38" i="1"/>
  <c r="AA55" i="1"/>
  <c r="BP55" i="1" s="1"/>
  <c r="AP69" i="1"/>
  <c r="BP96" i="1"/>
  <c r="AA92" i="1"/>
  <c r="BP70" i="1"/>
  <c r="BP69" i="1" s="1"/>
  <c r="AA64" i="1"/>
  <c r="AA62" i="1"/>
  <c r="BP67" i="1"/>
  <c r="BP65" i="1"/>
  <c r="BP63" i="1"/>
  <c r="BP61" i="1"/>
  <c r="BP60" i="1"/>
  <c r="AA51" i="1"/>
  <c r="BP51" i="1" s="1"/>
  <c r="BP45" i="1"/>
  <c r="AA25" i="1"/>
  <c r="AA31" i="1"/>
  <c r="BP31" i="1" s="1"/>
  <c r="AA23" i="1"/>
  <c r="AA22" i="1"/>
  <c r="BP22" i="1" s="1"/>
  <c r="AA21" i="1"/>
  <c r="BP18" i="1" l="1"/>
  <c r="AA86" i="1"/>
  <c r="BP92" i="1"/>
  <c r="BP23" i="1"/>
  <c r="BP44" i="1"/>
  <c r="AA43" i="1"/>
  <c r="BP43" i="1" s="1"/>
  <c r="BP95" i="1"/>
  <c r="AA52" i="1"/>
  <c r="BP52" i="1" s="1"/>
  <c r="AA47" i="1"/>
  <c r="BP47" i="1" s="1"/>
  <c r="BP21" i="1"/>
  <c r="AA37" i="1"/>
  <c r="BP62" i="1"/>
  <c r="AA38" i="1"/>
  <c r="BP38" i="1" s="1"/>
  <c r="AA69" i="1"/>
  <c r="BP59" i="1"/>
  <c r="BP64" i="1"/>
  <c r="BP37" i="1" l="1"/>
  <c r="AA118" i="1"/>
  <c r="AA110" i="1" s="1"/>
  <c r="AA46" i="1"/>
  <c r="AG110" i="1"/>
  <c r="BP86" i="1"/>
  <c r="BP87" i="1"/>
  <c r="BP46" i="1" l="1"/>
  <c r="BP36" i="1"/>
</calcChain>
</file>

<file path=xl/sharedStrings.xml><?xml version="1.0" encoding="utf-8"?>
<sst xmlns="http://schemas.openxmlformats.org/spreadsheetml/2006/main" count="454" uniqueCount="92">
  <si>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</si>
  <si>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</si>
  <si>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</si>
  <si>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</si>
  <si>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</si>
  <si>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 муниципального задания из федерального бюджета, бюджета субъекта Российской Федерации (местного бюджета)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</si>
  <si>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</si>
  <si>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</si>
  <si>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</si>
  <si>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</si>
  <si>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</si>
  <si>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</si>
  <si>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 xml:space="preserve">     в том числе доходы от собственности</t>
  </si>
  <si>
    <t xml:space="preserve">    доходы от оказания услуг, работ</t>
  </si>
  <si>
    <t xml:space="preserve">  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</si>
  <si>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  иные субсидии, предоставленные из бюджета</t>
  </si>
  <si>
    <t>Выплаты по расходам, всего</t>
  </si>
  <si>
    <t>Поступление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</si>
  <si>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</si>
  <si>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</si>
  <si>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</si>
  <si>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 xml:space="preserve">    в том числе выплаты по персоналу, всего</t>
  </si>
  <si>
    <t xml:space="preserve">     социальные и иные выплаты населению, всего</t>
  </si>
  <si>
    <t xml:space="preserve">                  из них</t>
  </si>
  <si>
    <t xml:space="preserve">    уплату налогов, сборов и иных платежей, всего</t>
  </si>
  <si>
    <t xml:space="preserve">    расходы на закупку товаров, работ, услуг, всего</t>
  </si>
  <si>
    <t xml:space="preserve">    прочие расходы (кроме расходов на закупку товаров, работ, услуг)</t>
  </si>
  <si>
    <t xml:space="preserve">    из них уменьшение остатков средств</t>
  </si>
  <si>
    <t xml:space="preserve">    прочие поступления</t>
  </si>
  <si>
    <t xml:space="preserve">    из них увеличение остатков средств</t>
  </si>
  <si>
    <t>Руководитель:</t>
  </si>
  <si>
    <t>___________</t>
  </si>
  <si>
    <t>(подпись)</t>
  </si>
  <si>
    <t>субсидии, предоставляемые в соответствии с абзацем вторым пункта 1 статьи 78.1 Бюджетного кодекса Российской Федерации</t>
  </si>
  <si>
    <t>КФСР</t>
  </si>
  <si>
    <t>отраслевой код</t>
  </si>
  <si>
    <t>аналитический код</t>
  </si>
  <si>
    <t>КВР</t>
  </si>
  <si>
    <t>X</t>
  </si>
  <si>
    <t>исполнение</t>
  </si>
  <si>
    <t>процент исполнения</t>
  </si>
  <si>
    <t>кассовые расходы (нарастающим итогом)</t>
  </si>
  <si>
    <t>Главный бухгалтер</t>
  </si>
  <si>
    <t xml:space="preserve">Исполнитель </t>
  </si>
  <si>
    <t>Согласовано</t>
  </si>
  <si>
    <t>x</t>
  </si>
  <si>
    <t>(И.О. Фамилия)</t>
  </si>
  <si>
    <t>* форма отчета утверждена Распоряжением администрации Уватского муниципального района от "___" ________ 2017 г. № ____</t>
  </si>
  <si>
    <t>0701</t>
  </si>
  <si>
    <t xml:space="preserve">            из них оплата труда</t>
  </si>
  <si>
    <t xml:space="preserve">            начисления на выплаты по оплате труда</t>
  </si>
  <si>
    <t>Выплаты по расходам</t>
  </si>
  <si>
    <t>повышение заработной платы медикам</t>
  </si>
  <si>
    <t>1004</t>
  </si>
  <si>
    <t>070</t>
  </si>
  <si>
    <t>Т.А. Канаева</t>
  </si>
  <si>
    <t>О.В. Попова</t>
  </si>
  <si>
    <t xml:space="preserve">Отчет об исполнении плана финансово-хозяйственной деятельности  </t>
  </si>
  <si>
    <t>Утверждено Учредителем автономного учреждения</t>
  </si>
  <si>
    <t>Рекомендации Наблюдательного Совета</t>
  </si>
  <si>
    <t>"Об утверждении муниципального задания муниципальному автономному учреждению "_________________" на 2018 год и на плановый период 2019 и 2020 годы</t>
  </si>
  <si>
    <t xml:space="preserve"> МАУ ДО "Детский сад Солнышко" п.Туртас Уватского муниципального района</t>
  </si>
  <si>
    <t>Попова О.В.</t>
  </si>
  <si>
    <t xml:space="preserve"> ______________Н.А. Бузмакова.</t>
  </si>
  <si>
    <t>20900020000000000</t>
  </si>
  <si>
    <t>244</t>
  </si>
  <si>
    <t>Заместитель Главы администрации Уватского муниципального</t>
  </si>
  <si>
    <t xml:space="preserve">    доходы полученные безвозмездно</t>
  </si>
  <si>
    <t xml:space="preserve"> иные субсидии, предоставленные из бюджета</t>
  </si>
  <si>
    <t>района</t>
  </si>
  <si>
    <t>Протокол от "___" _________________ 2020 №</t>
  </si>
  <si>
    <t>прочие доходы</t>
  </si>
  <si>
    <t>00000047099000000</t>
  </si>
  <si>
    <t>00000047196900000</t>
  </si>
  <si>
    <t>00000041925000000</t>
  </si>
  <si>
    <t>00000020000000000</t>
  </si>
  <si>
    <t>00000020000000134</t>
  </si>
  <si>
    <t>00000051937000000</t>
  </si>
  <si>
    <t>00000057099000000</t>
  </si>
  <si>
    <t>00000057099000225</t>
  </si>
  <si>
    <t>0401</t>
  </si>
  <si>
    <t>00000020000000310</t>
  </si>
  <si>
    <t>00000020000000225</t>
  </si>
  <si>
    <t>00000041925000310</t>
  </si>
  <si>
    <t>00000047099000223</t>
  </si>
  <si>
    <t>00000047099000225</t>
  </si>
  <si>
    <t>00000047196900310</t>
  </si>
  <si>
    <t>00000057032000000</t>
  </si>
  <si>
    <t xml:space="preserve"> возврат в бюджет средств субсидии</t>
  </si>
  <si>
    <t>00000047099000226</t>
  </si>
  <si>
    <t>за 2 квартал 2021 г. *</t>
  </si>
  <si>
    <t>____________________ /Л.Н.Шехирева/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</si>
</sst>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5.5"/>
      <color indexed="8"/>
      <name val="Arial"/>
      <family val="2"/>
      <charset val="204"/>
    </font>
    <font>
      <sz val="5.5"/>
      <color indexed="8"/>
      <name val="Calibri"/>
      <family val="2"/>
      <charset val="204"/>
    </font>
    <font>
      <sz val="5"/>
      <color indexed="8"/>
      <name val="Arial"/>
      <family val="2"/>
      <charset val="204"/>
    </font>
    <font>
      <sz val="5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u/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6" borderId="0" xfId="0" applyFill="1"/>
    <xf numFmtId="49" fontId="3" fillId="2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0" fillId="8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4" fillId="2" borderId="4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4" fontId="14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3" borderId="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/>
    </xf>
    <xf numFmtId="4" fontId="10" fillId="3" borderId="3" xfId="0" applyNumberFormat="1" applyFont="1" applyFill="1" applyBorder="1" applyAlignment="1">
      <alignment horizontal="center"/>
    </xf>
    <xf numFmtId="4" fontId="10" fillId="5" borderId="4" xfId="0" applyNumberFormat="1" applyFont="1" applyFill="1" applyBorder="1" applyAlignment="1">
      <alignment horizontal="center"/>
    </xf>
    <xf numFmtId="4" fontId="10" fillId="5" borderId="2" xfId="0" applyNumberFormat="1" applyFont="1" applyFill="1" applyBorder="1" applyAlignment="1">
      <alignment horizontal="center"/>
    </xf>
    <xf numFmtId="4" fontId="10" fillId="5" borderId="3" xfId="0" applyNumberFormat="1" applyFont="1" applyFill="1" applyBorder="1" applyAlignment="1">
      <alignment horizontal="center"/>
    </xf>
    <xf numFmtId="4" fontId="1" fillId="7" borderId="4" xfId="0" applyNumberFormat="1" applyFont="1" applyFill="1" applyBorder="1" applyAlignment="1">
      <alignment horizontal="center"/>
    </xf>
    <xf numFmtId="4" fontId="1" fillId="7" borderId="2" xfId="0" applyNumberFormat="1" applyFont="1" applyFill="1" applyBorder="1" applyAlignment="1">
      <alignment horizontal="center"/>
    </xf>
    <xf numFmtId="4" fontId="1" fillId="7" borderId="3" xfId="0" applyNumberFormat="1" applyFont="1" applyFill="1" applyBorder="1" applyAlignment="1">
      <alignment horizontal="center"/>
    </xf>
    <xf numFmtId="4" fontId="10" fillId="4" borderId="4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0" fillId="4" borderId="4" xfId="0" applyNumberFormat="1" applyFont="1" applyFill="1" applyBorder="1" applyAlignment="1">
      <alignment horizontal="center"/>
    </xf>
    <xf numFmtId="4" fontId="10" fillId="4" borderId="2" xfId="0" applyNumberFormat="1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4" fontId="1" fillId="7" borderId="4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3" fillId="4" borderId="4" xfId="0" applyNumberFormat="1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center"/>
    </xf>
    <xf numFmtId="4" fontId="13" fillId="4" borderId="3" xfId="0" applyNumberFormat="1" applyFont="1" applyFill="1" applyBorder="1" applyAlignment="1">
      <alignment horizontal="center"/>
    </xf>
    <xf numFmtId="4" fontId="10" fillId="8" borderId="4" xfId="0" applyNumberFormat="1" applyFont="1" applyFill="1" applyBorder="1" applyAlignment="1">
      <alignment horizontal="center"/>
    </xf>
    <xf numFmtId="4" fontId="10" fillId="8" borderId="2" xfId="0" applyNumberFormat="1" applyFont="1" applyFill="1" applyBorder="1" applyAlignment="1">
      <alignment horizontal="center"/>
    </xf>
    <xf numFmtId="4" fontId="10" fillId="8" borderId="3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4" fontId="13" fillId="5" borderId="4" xfId="0" applyNumberFormat="1" applyFont="1" applyFill="1" applyBorder="1" applyAlignment="1">
      <alignment horizontal="center"/>
    </xf>
    <xf numFmtId="4" fontId="13" fillId="5" borderId="2" xfId="0" applyNumberFormat="1" applyFont="1" applyFill="1" applyBorder="1" applyAlignment="1">
      <alignment horizontal="center"/>
    </xf>
    <xf numFmtId="4" fontId="13" fillId="5" borderId="3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49" fontId="16" fillId="2" borderId="4" xfId="0" applyNumberFormat="1" applyFont="1" applyFill="1" applyBorder="1" applyAlignment="1">
      <alignment horizontal="center"/>
    </xf>
    <xf numFmtId="49" fontId="16" fillId="2" borderId="2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3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64" fontId="10" fillId="5" borderId="4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4" fontId="10" fillId="5" borderId="4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5" fillId="5" borderId="4" xfId="0" applyNumberFormat="1" applyFont="1" applyFill="1" applyBorder="1" applyAlignment="1">
      <alignment horizontal="center"/>
    </xf>
    <xf numFmtId="49" fontId="15" fillId="5" borderId="2" xfId="0" applyNumberFormat="1" applyFont="1" applyFill="1" applyBorder="1" applyAlignment="1">
      <alignment horizontal="center"/>
    </xf>
    <xf numFmtId="49" fontId="15" fillId="5" borderId="3" xfId="0" applyNumberFormat="1" applyFont="1" applyFill="1" applyBorder="1" applyAlignment="1">
      <alignment horizontal="center"/>
    </xf>
    <xf numFmtId="4" fontId="10" fillId="8" borderId="4" xfId="0" applyNumberFormat="1" applyFont="1" applyFill="1" applyBorder="1" applyAlignment="1">
      <alignment horizontal="center" vertical="center" wrapText="1"/>
    </xf>
    <xf numFmtId="4" fontId="10" fillId="8" borderId="2" xfId="0" applyNumberFormat="1" applyFont="1" applyFill="1" applyBorder="1" applyAlignment="1">
      <alignment horizontal="center" vertical="center" wrapText="1"/>
    </xf>
    <xf numFmtId="4" fontId="10" fillId="8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0" fillId="8" borderId="4" xfId="0" applyNumberFormat="1" applyFont="1" applyFill="1" applyBorder="1" applyAlignment="1">
      <alignment horizontal="center"/>
    </xf>
    <xf numFmtId="164" fontId="10" fillId="8" borderId="2" xfId="0" applyNumberFormat="1" applyFont="1" applyFill="1" applyBorder="1" applyAlignment="1">
      <alignment horizontal="center"/>
    </xf>
    <xf numFmtId="164" fontId="10" fillId="8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center"/>
    </xf>
    <xf numFmtId="4" fontId="1" fillId="5" borderId="3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1"/>
  <sheetViews>
    <sheetView tabSelected="1" view="pageBreakPreview" zoomScaleSheetLayoutView="100" workbookViewId="0">
      <selection activeCell="BA104" sqref="BA104:BG104"/>
    </sheetView>
  </sheetViews>
  <sheetFormatPr defaultRowHeight="15" x14ac:dyDescent="0.25"/>
  <cols>
    <col min="1" max="8" width="2.140625" customWidth="1"/>
    <col min="9" max="9" width="1.85546875" customWidth="1"/>
    <col min="10" max="10" width="1.42578125" customWidth="1"/>
    <col min="11" max="11" width="1.7109375" customWidth="1"/>
    <col min="12" max="12" width="1.5703125" customWidth="1"/>
    <col min="13" max="13" width="0.140625" customWidth="1"/>
    <col min="14" max="14" width="2.140625" hidden="1" customWidth="1"/>
    <col min="15" max="15" width="2" hidden="1" customWidth="1"/>
    <col min="16" max="16" width="2.140625" customWidth="1"/>
    <col min="17" max="18" width="1.42578125" customWidth="1"/>
    <col min="19" max="19" width="1.140625" hidden="1" customWidth="1"/>
    <col min="20" max="21" width="2.140625" customWidth="1"/>
    <col min="22" max="22" width="1.28515625" customWidth="1"/>
    <col min="23" max="23" width="1.42578125" hidden="1" customWidth="1"/>
    <col min="24" max="24" width="14.7109375" customWidth="1"/>
    <col min="25" max="26" width="6.28515625" customWidth="1"/>
    <col min="27" max="30" width="2.140625" customWidth="1"/>
    <col min="31" max="31" width="1.140625" customWidth="1"/>
    <col min="32" max="32" width="2.28515625" customWidth="1"/>
    <col min="33" max="33" width="1.5703125" customWidth="1"/>
    <col min="34" max="34" width="1.7109375" customWidth="1"/>
    <col min="35" max="35" width="0.85546875" customWidth="1"/>
    <col min="36" max="36" width="1.28515625" customWidth="1"/>
    <col min="37" max="37" width="1.42578125" customWidth="1"/>
    <col min="38" max="38" width="1.140625" customWidth="1"/>
    <col min="39" max="39" width="1" customWidth="1"/>
    <col min="40" max="40" width="1.140625" hidden="1" customWidth="1"/>
    <col min="41" max="41" width="2.7109375" customWidth="1"/>
    <col min="42" max="42" width="1" customWidth="1"/>
    <col min="43" max="43" width="2.85546875" customWidth="1"/>
    <col min="44" max="45" width="2.28515625" customWidth="1"/>
    <col min="46" max="46" width="1.28515625" customWidth="1"/>
    <col min="47" max="47" width="1.7109375" customWidth="1"/>
    <col min="48" max="49" width="2.140625" customWidth="1"/>
    <col min="50" max="50" width="1.140625" customWidth="1"/>
    <col min="51" max="51" width="1.7109375" customWidth="1"/>
    <col min="52" max="52" width="1.140625" hidden="1" customWidth="1"/>
    <col min="53" max="58" width="1.140625" customWidth="1"/>
    <col min="59" max="59" width="4.7109375" customWidth="1"/>
    <col min="60" max="62" width="1.140625" customWidth="1"/>
    <col min="63" max="63" width="7.7109375" customWidth="1"/>
    <col min="64" max="64" width="3" customWidth="1"/>
    <col min="65" max="66" width="2.140625" customWidth="1"/>
    <col min="67" max="67" width="7.5703125" customWidth="1"/>
    <col min="68" max="68" width="2.7109375" customWidth="1"/>
    <col min="69" max="69" width="2.5703125" customWidth="1"/>
    <col min="70" max="70" width="3.85546875" customWidth="1"/>
    <col min="71" max="158" width="2.140625" customWidth="1"/>
  </cols>
  <sheetData>
    <row r="1" spans="1:70" ht="16.5" x14ac:dyDescent="0.25">
      <c r="A1" s="161" t="s">
        <v>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</row>
    <row r="2" spans="1:70" ht="13.5" customHeight="1" x14ac:dyDescent="0.25">
      <c r="A2" s="161" t="s">
        <v>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</row>
    <row r="3" spans="1:70" ht="13.5" customHeight="1" x14ac:dyDescent="0.25">
      <c r="A3" s="161" t="s">
        <v>69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</row>
    <row r="4" spans="1:70" ht="17.25" customHeight="1" x14ac:dyDescent="0.25">
      <c r="A4" s="161" t="s">
        <v>91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</row>
    <row r="5" spans="1:70" ht="9.75" customHeigh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</row>
    <row r="6" spans="1:70" ht="15" customHeight="1" x14ac:dyDescent="0.25">
      <c r="A6" s="161" t="s">
        <v>59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1:70" ht="15" customHeight="1" x14ac:dyDescent="0.25">
      <c r="A7" s="161" t="s">
        <v>70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70" ht="16.5" x14ac:dyDescent="0.2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36"/>
      <c r="T8" s="36"/>
      <c r="U8" s="36"/>
      <c r="V8" s="36"/>
      <c r="W8" s="36"/>
      <c r="X8" s="3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16.5" x14ac:dyDescent="0.25">
      <c r="A9" s="162" t="s">
        <v>57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</row>
    <row r="10" spans="1:70" ht="16.5" x14ac:dyDescent="0.25">
      <c r="A10" s="162" t="s">
        <v>61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</row>
    <row r="11" spans="1:70" ht="16.5" x14ac:dyDescent="0.25">
      <c r="A11" s="162" t="s">
        <v>90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</row>
    <row r="12" spans="1:70" ht="16.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x14ac:dyDescent="0.25">
      <c r="A13" s="155" t="s">
        <v>0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155" t="s">
        <v>1</v>
      </c>
      <c r="Q13" s="156"/>
      <c r="R13" s="156"/>
      <c r="S13" s="157"/>
      <c r="T13" s="155" t="s">
        <v>34</v>
      </c>
      <c r="U13" s="156"/>
      <c r="V13" s="156"/>
      <c r="W13" s="157"/>
      <c r="X13" s="173" t="s">
        <v>35</v>
      </c>
      <c r="Y13" s="175" t="s">
        <v>36</v>
      </c>
      <c r="Z13" s="167" t="s">
        <v>37</v>
      </c>
      <c r="AA13" s="101" t="s">
        <v>2</v>
      </c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3"/>
    </row>
    <row r="14" spans="1:70" x14ac:dyDescent="0.25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  <c r="P14" s="170"/>
      <c r="Q14" s="171"/>
      <c r="R14" s="171"/>
      <c r="S14" s="172"/>
      <c r="T14" s="170"/>
      <c r="U14" s="171"/>
      <c r="V14" s="171"/>
      <c r="W14" s="172"/>
      <c r="X14" s="174"/>
      <c r="Y14" s="176"/>
      <c r="Z14" s="168"/>
      <c r="AA14" s="155" t="s">
        <v>3</v>
      </c>
      <c r="AB14" s="156"/>
      <c r="AC14" s="156"/>
      <c r="AD14" s="156"/>
      <c r="AE14" s="156"/>
      <c r="AF14" s="157"/>
      <c r="AG14" s="101" t="s">
        <v>4</v>
      </c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3"/>
    </row>
    <row r="15" spans="1:70" ht="51" customHeight="1" x14ac:dyDescent="0.25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P15" s="170"/>
      <c r="Q15" s="171"/>
      <c r="R15" s="171"/>
      <c r="S15" s="172"/>
      <c r="T15" s="170"/>
      <c r="U15" s="171"/>
      <c r="V15" s="171"/>
      <c r="W15" s="172"/>
      <c r="X15" s="174"/>
      <c r="Y15" s="176"/>
      <c r="Z15" s="168"/>
      <c r="AA15" s="170"/>
      <c r="AB15" s="171"/>
      <c r="AC15" s="171"/>
      <c r="AD15" s="171"/>
      <c r="AE15" s="171"/>
      <c r="AF15" s="172"/>
      <c r="AG15" s="155" t="s">
        <v>5</v>
      </c>
      <c r="AH15" s="156"/>
      <c r="AI15" s="156"/>
      <c r="AJ15" s="156"/>
      <c r="AK15" s="156"/>
      <c r="AL15" s="156"/>
      <c r="AM15" s="156"/>
      <c r="AN15" s="156"/>
      <c r="AO15" s="157"/>
      <c r="AP15" s="155" t="s">
        <v>33</v>
      </c>
      <c r="AQ15" s="156"/>
      <c r="AR15" s="156"/>
      <c r="AS15" s="156"/>
      <c r="AT15" s="156"/>
      <c r="AU15" s="157"/>
      <c r="AV15" s="155" t="s">
        <v>6</v>
      </c>
      <c r="AW15" s="156"/>
      <c r="AX15" s="156"/>
      <c r="AY15" s="156"/>
      <c r="AZ15" s="157"/>
      <c r="BA15" s="101" t="s">
        <v>7</v>
      </c>
      <c r="BB15" s="102"/>
      <c r="BC15" s="102"/>
      <c r="BD15" s="102"/>
      <c r="BE15" s="102"/>
      <c r="BF15" s="102"/>
      <c r="BG15" s="102"/>
      <c r="BH15" s="102"/>
      <c r="BI15" s="102"/>
      <c r="BJ15" s="102"/>
      <c r="BK15" s="103"/>
      <c r="BL15" s="101" t="s">
        <v>39</v>
      </c>
      <c r="BM15" s="102"/>
      <c r="BN15" s="102"/>
      <c r="BO15" s="102"/>
      <c r="BP15" s="102"/>
      <c r="BQ15" s="102"/>
      <c r="BR15" s="103"/>
    </row>
    <row r="16" spans="1:70" ht="55.5" customHeight="1" x14ac:dyDescent="0.25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60"/>
      <c r="P16" s="158"/>
      <c r="Q16" s="159"/>
      <c r="R16" s="159"/>
      <c r="S16" s="160"/>
      <c r="T16" s="158"/>
      <c r="U16" s="159"/>
      <c r="V16" s="159"/>
      <c r="W16" s="160"/>
      <c r="X16" s="174"/>
      <c r="Y16" s="176"/>
      <c r="Z16" s="169"/>
      <c r="AA16" s="158"/>
      <c r="AB16" s="159"/>
      <c r="AC16" s="159"/>
      <c r="AD16" s="159"/>
      <c r="AE16" s="159"/>
      <c r="AF16" s="160"/>
      <c r="AG16" s="158"/>
      <c r="AH16" s="159"/>
      <c r="AI16" s="159"/>
      <c r="AJ16" s="159"/>
      <c r="AK16" s="159"/>
      <c r="AL16" s="159"/>
      <c r="AM16" s="159"/>
      <c r="AN16" s="159"/>
      <c r="AO16" s="160"/>
      <c r="AP16" s="158"/>
      <c r="AQ16" s="159"/>
      <c r="AR16" s="159"/>
      <c r="AS16" s="159"/>
      <c r="AT16" s="159"/>
      <c r="AU16" s="160"/>
      <c r="AV16" s="158"/>
      <c r="AW16" s="159"/>
      <c r="AX16" s="159"/>
      <c r="AY16" s="159"/>
      <c r="AZ16" s="160"/>
      <c r="BA16" s="101" t="s">
        <v>8</v>
      </c>
      <c r="BB16" s="102"/>
      <c r="BC16" s="102"/>
      <c r="BD16" s="102"/>
      <c r="BE16" s="102"/>
      <c r="BF16" s="102"/>
      <c r="BG16" s="103"/>
      <c r="BH16" s="101" t="s">
        <v>9</v>
      </c>
      <c r="BI16" s="102"/>
      <c r="BJ16" s="102"/>
      <c r="BK16" s="103"/>
      <c r="BL16" s="101" t="s">
        <v>41</v>
      </c>
      <c r="BM16" s="102"/>
      <c r="BN16" s="102"/>
      <c r="BO16" s="103"/>
      <c r="BP16" s="101" t="s">
        <v>40</v>
      </c>
      <c r="BQ16" s="102"/>
      <c r="BR16" s="103"/>
    </row>
    <row r="17" spans="1:70" x14ac:dyDescent="0.25">
      <c r="A17" s="83">
        <v>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83">
        <v>2</v>
      </c>
      <c r="Q17" s="84"/>
      <c r="R17" s="84"/>
      <c r="S17" s="85"/>
      <c r="T17" s="83">
        <v>3</v>
      </c>
      <c r="U17" s="84"/>
      <c r="V17" s="84"/>
      <c r="W17" s="85"/>
      <c r="X17" s="8"/>
      <c r="Y17" s="8"/>
      <c r="Z17" s="8"/>
      <c r="AA17" s="83">
        <v>4</v>
      </c>
      <c r="AB17" s="84"/>
      <c r="AC17" s="84"/>
      <c r="AD17" s="84"/>
      <c r="AE17" s="84"/>
      <c r="AF17" s="85"/>
      <c r="AG17" s="83">
        <v>5</v>
      </c>
      <c r="AH17" s="84"/>
      <c r="AI17" s="84"/>
      <c r="AJ17" s="84"/>
      <c r="AK17" s="84"/>
      <c r="AL17" s="84"/>
      <c r="AM17" s="84"/>
      <c r="AN17" s="84"/>
      <c r="AO17" s="85"/>
      <c r="AP17" s="83">
        <v>6</v>
      </c>
      <c r="AQ17" s="84"/>
      <c r="AR17" s="84"/>
      <c r="AS17" s="84"/>
      <c r="AT17" s="84"/>
      <c r="AU17" s="85"/>
      <c r="AV17" s="83">
        <v>7</v>
      </c>
      <c r="AW17" s="84"/>
      <c r="AX17" s="84"/>
      <c r="AY17" s="84"/>
      <c r="AZ17" s="85"/>
      <c r="BA17" s="83">
        <v>8</v>
      </c>
      <c r="BB17" s="84"/>
      <c r="BC17" s="84"/>
      <c r="BD17" s="84"/>
      <c r="BE17" s="84"/>
      <c r="BF17" s="84"/>
      <c r="BG17" s="85"/>
      <c r="BH17" s="101">
        <v>9</v>
      </c>
      <c r="BI17" s="102"/>
      <c r="BJ17" s="102"/>
      <c r="BK17" s="103"/>
      <c r="BL17" s="83">
        <v>10</v>
      </c>
      <c r="BM17" s="84"/>
      <c r="BN17" s="84"/>
      <c r="BO17" s="85"/>
      <c r="BP17" s="83">
        <v>11</v>
      </c>
      <c r="BQ17" s="84"/>
      <c r="BR17" s="85"/>
    </row>
    <row r="18" spans="1:70" ht="21.75" customHeight="1" x14ac:dyDescent="0.25">
      <c r="A18" s="178" t="s">
        <v>10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/>
      <c r="P18" s="181">
        <v>100</v>
      </c>
      <c r="Q18" s="182"/>
      <c r="R18" s="182"/>
      <c r="S18" s="183"/>
      <c r="T18" s="181" t="s">
        <v>11</v>
      </c>
      <c r="U18" s="182"/>
      <c r="V18" s="182"/>
      <c r="W18" s="183"/>
      <c r="X18" s="22"/>
      <c r="Y18" s="22"/>
      <c r="Z18" s="22"/>
      <c r="AA18" s="89">
        <f>SUM(AA21:AF35)</f>
        <v>190094319.06</v>
      </c>
      <c r="AB18" s="90"/>
      <c r="AC18" s="90"/>
      <c r="AD18" s="90"/>
      <c r="AE18" s="90"/>
      <c r="AF18" s="91"/>
      <c r="AG18" s="89">
        <f>AG21+AG22+AG23+AG24</f>
        <v>157997219</v>
      </c>
      <c r="AH18" s="90"/>
      <c r="AI18" s="90"/>
      <c r="AJ18" s="90"/>
      <c r="AK18" s="90"/>
      <c r="AL18" s="90"/>
      <c r="AM18" s="90"/>
      <c r="AN18" s="90"/>
      <c r="AO18" s="91"/>
      <c r="AP18" s="89">
        <f>AP31+AP32+AP33+AP34</f>
        <v>9658940.0600000005</v>
      </c>
      <c r="AQ18" s="90"/>
      <c r="AR18" s="90"/>
      <c r="AS18" s="90"/>
      <c r="AT18" s="90"/>
      <c r="AU18" s="91"/>
      <c r="AV18" s="89"/>
      <c r="AW18" s="90"/>
      <c r="AX18" s="90"/>
      <c r="AY18" s="90"/>
      <c r="AZ18" s="91"/>
      <c r="BA18" s="89">
        <f>BA26+BA27+BA28+BA29+BA35</f>
        <v>22438160</v>
      </c>
      <c r="BB18" s="90"/>
      <c r="BC18" s="90"/>
      <c r="BD18" s="90"/>
      <c r="BE18" s="90"/>
      <c r="BF18" s="90"/>
      <c r="BG18" s="91"/>
      <c r="BH18" s="149"/>
      <c r="BI18" s="150"/>
      <c r="BJ18" s="150"/>
      <c r="BK18" s="151"/>
      <c r="BL18" s="89">
        <f>BL21+BL22+BL23+BL26+BL27+BL28+BL29+BL31+BL32+BL33+BL34+BL35</f>
        <v>93748267.100000009</v>
      </c>
      <c r="BM18" s="90"/>
      <c r="BN18" s="90"/>
      <c r="BO18" s="91"/>
      <c r="BP18" s="163">
        <f>BL18/AA18</f>
        <v>0.49316711600629148</v>
      </c>
      <c r="BQ18" s="164"/>
      <c r="BR18" s="165"/>
    </row>
    <row r="19" spans="1:70" ht="15" customHeight="1" x14ac:dyDescent="0.25">
      <c r="A19" s="101" t="s">
        <v>12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3"/>
      <c r="P19" s="83">
        <v>110</v>
      </c>
      <c r="Q19" s="84"/>
      <c r="R19" s="84"/>
      <c r="S19" s="85"/>
      <c r="T19" s="83"/>
      <c r="U19" s="84"/>
      <c r="V19" s="84"/>
      <c r="W19" s="85"/>
      <c r="X19" s="8"/>
      <c r="Y19" s="8"/>
      <c r="Z19" s="8"/>
      <c r="AA19" s="146"/>
      <c r="AB19" s="147"/>
      <c r="AC19" s="147"/>
      <c r="AD19" s="147"/>
      <c r="AE19" s="147"/>
      <c r="AF19" s="148"/>
      <c r="AG19" s="146" t="s">
        <v>11</v>
      </c>
      <c r="AH19" s="147"/>
      <c r="AI19" s="147"/>
      <c r="AJ19" s="147"/>
      <c r="AK19" s="147"/>
      <c r="AL19" s="147"/>
      <c r="AM19" s="147"/>
      <c r="AN19" s="147"/>
      <c r="AO19" s="148"/>
      <c r="AP19" s="146" t="s">
        <v>11</v>
      </c>
      <c r="AQ19" s="147"/>
      <c r="AR19" s="147"/>
      <c r="AS19" s="147"/>
      <c r="AT19" s="147"/>
      <c r="AU19" s="148"/>
      <c r="AV19" s="146" t="s">
        <v>11</v>
      </c>
      <c r="AW19" s="147"/>
      <c r="AX19" s="147"/>
      <c r="AY19" s="147"/>
      <c r="AZ19" s="148"/>
      <c r="BA19" s="146"/>
      <c r="BB19" s="147"/>
      <c r="BC19" s="147"/>
      <c r="BD19" s="147"/>
      <c r="BE19" s="147"/>
      <c r="BF19" s="147"/>
      <c r="BG19" s="148"/>
      <c r="BH19" s="152" t="s">
        <v>38</v>
      </c>
      <c r="BI19" s="153"/>
      <c r="BJ19" s="153"/>
      <c r="BK19" s="154"/>
      <c r="BL19" s="146"/>
      <c r="BM19" s="147"/>
      <c r="BN19" s="147"/>
      <c r="BO19" s="148"/>
      <c r="BP19" s="83"/>
      <c r="BQ19" s="84"/>
      <c r="BR19" s="85"/>
    </row>
    <row r="20" spans="1:70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3"/>
      <c r="P20" s="83"/>
      <c r="Q20" s="84"/>
      <c r="R20" s="84"/>
      <c r="S20" s="85"/>
      <c r="T20" s="83"/>
      <c r="U20" s="84"/>
      <c r="V20" s="84"/>
      <c r="W20" s="85"/>
      <c r="X20" s="8"/>
      <c r="Y20" s="8"/>
      <c r="Z20" s="8"/>
      <c r="AA20" s="146"/>
      <c r="AB20" s="147"/>
      <c r="AC20" s="147"/>
      <c r="AD20" s="147"/>
      <c r="AE20" s="147"/>
      <c r="AF20" s="148"/>
      <c r="AG20" s="146"/>
      <c r="AH20" s="147"/>
      <c r="AI20" s="147"/>
      <c r="AJ20" s="147"/>
      <c r="AK20" s="147"/>
      <c r="AL20" s="147"/>
      <c r="AM20" s="147"/>
      <c r="AN20" s="147"/>
      <c r="AO20" s="148"/>
      <c r="AP20" s="146"/>
      <c r="AQ20" s="147"/>
      <c r="AR20" s="147"/>
      <c r="AS20" s="147"/>
      <c r="AT20" s="147"/>
      <c r="AU20" s="148"/>
      <c r="AV20" s="146"/>
      <c r="AW20" s="147"/>
      <c r="AX20" s="147"/>
      <c r="AY20" s="147"/>
      <c r="AZ20" s="148"/>
      <c r="BA20" s="146"/>
      <c r="BB20" s="147"/>
      <c r="BC20" s="147"/>
      <c r="BD20" s="147"/>
      <c r="BE20" s="147"/>
      <c r="BF20" s="147"/>
      <c r="BG20" s="148"/>
      <c r="BH20" s="152"/>
      <c r="BI20" s="153"/>
      <c r="BJ20" s="153"/>
      <c r="BK20" s="154"/>
      <c r="BL20" s="146"/>
      <c r="BM20" s="147"/>
      <c r="BN20" s="147"/>
      <c r="BO20" s="148"/>
      <c r="BP20" s="83"/>
      <c r="BQ20" s="84"/>
      <c r="BR20" s="85"/>
    </row>
    <row r="21" spans="1:70" ht="15" customHeight="1" x14ac:dyDescent="0.25">
      <c r="A21" s="101" t="s">
        <v>13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3"/>
      <c r="P21" s="83">
        <v>120</v>
      </c>
      <c r="Q21" s="84"/>
      <c r="R21" s="84"/>
      <c r="S21" s="85"/>
      <c r="T21" s="104" t="s">
        <v>48</v>
      </c>
      <c r="U21" s="105"/>
      <c r="V21" s="105"/>
      <c r="W21" s="106"/>
      <c r="X21" s="12" t="s">
        <v>74</v>
      </c>
      <c r="Y21" s="8">
        <v>130</v>
      </c>
      <c r="Z21" s="8"/>
      <c r="AA21" s="59">
        <f>AG21</f>
        <v>72474833</v>
      </c>
      <c r="AB21" s="60"/>
      <c r="AC21" s="60"/>
      <c r="AD21" s="60"/>
      <c r="AE21" s="60"/>
      <c r="AF21" s="61"/>
      <c r="AG21" s="59">
        <v>72474833</v>
      </c>
      <c r="AH21" s="60"/>
      <c r="AI21" s="60"/>
      <c r="AJ21" s="60"/>
      <c r="AK21" s="60"/>
      <c r="AL21" s="60"/>
      <c r="AM21" s="60"/>
      <c r="AN21" s="60"/>
      <c r="AO21" s="61"/>
      <c r="AP21" s="59" t="s">
        <v>11</v>
      </c>
      <c r="AQ21" s="60"/>
      <c r="AR21" s="60"/>
      <c r="AS21" s="60"/>
      <c r="AT21" s="60"/>
      <c r="AU21" s="61"/>
      <c r="AV21" s="59" t="s">
        <v>11</v>
      </c>
      <c r="AW21" s="60"/>
      <c r="AX21" s="60"/>
      <c r="AY21" s="60"/>
      <c r="AZ21" s="61"/>
      <c r="BA21" s="59"/>
      <c r="BB21" s="60"/>
      <c r="BC21" s="60"/>
      <c r="BD21" s="60"/>
      <c r="BE21" s="60"/>
      <c r="BF21" s="60"/>
      <c r="BG21" s="61"/>
      <c r="BH21" s="56"/>
      <c r="BI21" s="57"/>
      <c r="BJ21" s="57"/>
      <c r="BK21" s="58"/>
      <c r="BL21" s="59">
        <v>37200000</v>
      </c>
      <c r="BM21" s="60"/>
      <c r="BN21" s="60"/>
      <c r="BO21" s="61"/>
      <c r="BP21" s="116">
        <f t="shared" ref="BP21" si="0">BL21/AA21</f>
        <v>0.51328162425707147</v>
      </c>
      <c r="BQ21" s="117"/>
      <c r="BR21" s="118"/>
    </row>
    <row r="22" spans="1:70" ht="15" customHeight="1" x14ac:dyDescent="0.25">
      <c r="A22" s="101" t="s">
        <v>13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83">
        <v>120</v>
      </c>
      <c r="Q22" s="84"/>
      <c r="R22" s="84"/>
      <c r="S22" s="85"/>
      <c r="T22" s="104" t="s">
        <v>48</v>
      </c>
      <c r="U22" s="105"/>
      <c r="V22" s="105"/>
      <c r="W22" s="106"/>
      <c r="X22" s="12" t="s">
        <v>73</v>
      </c>
      <c r="Y22" s="10">
        <v>130</v>
      </c>
      <c r="Z22" s="10"/>
      <c r="AA22" s="59">
        <f>AG22</f>
        <v>59102196</v>
      </c>
      <c r="AB22" s="60"/>
      <c r="AC22" s="60"/>
      <c r="AD22" s="60"/>
      <c r="AE22" s="60"/>
      <c r="AF22" s="61"/>
      <c r="AG22" s="59">
        <v>59102196</v>
      </c>
      <c r="AH22" s="60"/>
      <c r="AI22" s="60"/>
      <c r="AJ22" s="60"/>
      <c r="AK22" s="60"/>
      <c r="AL22" s="60"/>
      <c r="AM22" s="60"/>
      <c r="AN22" s="60"/>
      <c r="AO22" s="61"/>
      <c r="AP22" s="59" t="s">
        <v>11</v>
      </c>
      <c r="AQ22" s="60"/>
      <c r="AR22" s="60"/>
      <c r="AS22" s="60"/>
      <c r="AT22" s="60"/>
      <c r="AU22" s="61"/>
      <c r="AV22" s="59" t="s">
        <v>11</v>
      </c>
      <c r="AW22" s="60"/>
      <c r="AX22" s="60"/>
      <c r="AY22" s="60"/>
      <c r="AZ22" s="61"/>
      <c r="BA22" s="59"/>
      <c r="BB22" s="60"/>
      <c r="BC22" s="60"/>
      <c r="BD22" s="60"/>
      <c r="BE22" s="60"/>
      <c r="BF22" s="60"/>
      <c r="BG22" s="61"/>
      <c r="BH22" s="56"/>
      <c r="BI22" s="57"/>
      <c r="BJ22" s="57"/>
      <c r="BK22" s="58"/>
      <c r="BL22" s="59">
        <v>29551098</v>
      </c>
      <c r="BM22" s="60"/>
      <c r="BN22" s="60"/>
      <c r="BO22" s="61"/>
      <c r="BP22" s="116">
        <f t="shared" ref="BP22:BP27" si="1">BL22/AA22</f>
        <v>0.5</v>
      </c>
      <c r="BQ22" s="117"/>
      <c r="BR22" s="118"/>
    </row>
    <row r="23" spans="1:70" ht="15" customHeight="1" x14ac:dyDescent="0.25">
      <c r="A23" s="101" t="s">
        <v>13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83">
        <v>120</v>
      </c>
      <c r="Q23" s="84"/>
      <c r="R23" s="84"/>
      <c r="S23" s="85"/>
      <c r="T23" s="104" t="s">
        <v>48</v>
      </c>
      <c r="U23" s="105"/>
      <c r="V23" s="105"/>
      <c r="W23" s="106"/>
      <c r="X23" s="12" t="s">
        <v>72</v>
      </c>
      <c r="Y23" s="10">
        <v>130</v>
      </c>
      <c r="Z23" s="10"/>
      <c r="AA23" s="59">
        <f>AG23</f>
        <v>26420190</v>
      </c>
      <c r="AB23" s="60"/>
      <c r="AC23" s="60"/>
      <c r="AD23" s="60"/>
      <c r="AE23" s="60"/>
      <c r="AF23" s="61"/>
      <c r="AG23" s="59">
        <v>26420190</v>
      </c>
      <c r="AH23" s="60"/>
      <c r="AI23" s="60"/>
      <c r="AJ23" s="60"/>
      <c r="AK23" s="60"/>
      <c r="AL23" s="60"/>
      <c r="AM23" s="60"/>
      <c r="AN23" s="60"/>
      <c r="AO23" s="61"/>
      <c r="AP23" s="59" t="s">
        <v>11</v>
      </c>
      <c r="AQ23" s="60"/>
      <c r="AR23" s="60"/>
      <c r="AS23" s="60"/>
      <c r="AT23" s="60"/>
      <c r="AU23" s="61"/>
      <c r="AV23" s="59" t="s">
        <v>11</v>
      </c>
      <c r="AW23" s="60"/>
      <c r="AX23" s="60"/>
      <c r="AY23" s="60"/>
      <c r="AZ23" s="61"/>
      <c r="BA23" s="59"/>
      <c r="BB23" s="60"/>
      <c r="BC23" s="60"/>
      <c r="BD23" s="60"/>
      <c r="BE23" s="60"/>
      <c r="BF23" s="60"/>
      <c r="BG23" s="61"/>
      <c r="BH23" s="56"/>
      <c r="BI23" s="57"/>
      <c r="BJ23" s="57"/>
      <c r="BK23" s="58"/>
      <c r="BL23" s="59">
        <v>13907508</v>
      </c>
      <c r="BM23" s="60"/>
      <c r="BN23" s="60"/>
      <c r="BO23" s="61"/>
      <c r="BP23" s="116">
        <f>BL23/AA23</f>
        <v>0.52639697140709429</v>
      </c>
      <c r="BQ23" s="117"/>
      <c r="BR23" s="118"/>
    </row>
    <row r="24" spans="1:70" ht="15" customHeight="1" x14ac:dyDescent="0.25">
      <c r="A24" s="101" t="s">
        <v>13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83">
        <v>120</v>
      </c>
      <c r="Q24" s="84"/>
      <c r="R24" s="84"/>
      <c r="S24" s="85"/>
      <c r="T24" s="104" t="s">
        <v>48</v>
      </c>
      <c r="U24" s="105"/>
      <c r="V24" s="105"/>
      <c r="W24" s="106"/>
      <c r="X24" s="12"/>
      <c r="Y24" s="37">
        <v>130</v>
      </c>
      <c r="Z24" s="37"/>
      <c r="AA24" s="59">
        <f>AG24</f>
        <v>0</v>
      </c>
      <c r="AB24" s="60"/>
      <c r="AC24" s="60"/>
      <c r="AD24" s="60"/>
      <c r="AE24" s="60"/>
      <c r="AF24" s="61"/>
      <c r="AG24" s="59"/>
      <c r="AH24" s="60"/>
      <c r="AI24" s="60"/>
      <c r="AJ24" s="60"/>
      <c r="AK24" s="60"/>
      <c r="AL24" s="60"/>
      <c r="AM24" s="60"/>
      <c r="AN24" s="60"/>
      <c r="AO24" s="61"/>
      <c r="AP24" s="59" t="s">
        <v>11</v>
      </c>
      <c r="AQ24" s="60"/>
      <c r="AR24" s="60"/>
      <c r="AS24" s="60"/>
      <c r="AT24" s="60"/>
      <c r="AU24" s="61"/>
      <c r="AV24" s="59" t="s">
        <v>11</v>
      </c>
      <c r="AW24" s="60"/>
      <c r="AX24" s="60"/>
      <c r="AY24" s="60"/>
      <c r="AZ24" s="61"/>
      <c r="BA24" s="59"/>
      <c r="BB24" s="60"/>
      <c r="BC24" s="60"/>
      <c r="BD24" s="60"/>
      <c r="BE24" s="60"/>
      <c r="BF24" s="60"/>
      <c r="BG24" s="61"/>
      <c r="BH24" s="56"/>
      <c r="BI24" s="57"/>
      <c r="BJ24" s="57"/>
      <c r="BK24" s="58"/>
      <c r="BL24" s="59"/>
      <c r="BM24" s="60"/>
      <c r="BN24" s="60"/>
      <c r="BO24" s="61"/>
      <c r="BP24" s="116">
        <v>0</v>
      </c>
      <c r="BQ24" s="117"/>
      <c r="BR24" s="118"/>
    </row>
    <row r="25" spans="1:70" x14ac:dyDescent="0.25">
      <c r="A25" s="101" t="s">
        <v>13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  <c r="P25" s="83">
        <v>120</v>
      </c>
      <c r="Q25" s="84"/>
      <c r="R25" s="84"/>
      <c r="S25" s="85"/>
      <c r="T25" s="104" t="s">
        <v>48</v>
      </c>
      <c r="U25" s="105"/>
      <c r="V25" s="105"/>
      <c r="W25" s="106"/>
      <c r="X25" s="12" t="s">
        <v>64</v>
      </c>
      <c r="Y25" s="10">
        <v>130</v>
      </c>
      <c r="Z25" s="10"/>
      <c r="AA25" s="59">
        <f>BA25</f>
        <v>0</v>
      </c>
      <c r="AB25" s="60"/>
      <c r="AC25" s="60"/>
      <c r="AD25" s="60"/>
      <c r="AE25" s="60"/>
      <c r="AF25" s="61"/>
      <c r="AG25" s="59"/>
      <c r="AH25" s="60"/>
      <c r="AI25" s="60"/>
      <c r="AJ25" s="60"/>
      <c r="AK25" s="60"/>
      <c r="AL25" s="60"/>
      <c r="AM25" s="60"/>
      <c r="AN25" s="60"/>
      <c r="AO25" s="61"/>
      <c r="AP25" s="59" t="s">
        <v>11</v>
      </c>
      <c r="AQ25" s="60"/>
      <c r="AR25" s="60"/>
      <c r="AS25" s="60"/>
      <c r="AT25" s="60"/>
      <c r="AU25" s="61"/>
      <c r="AV25" s="59" t="s">
        <v>11</v>
      </c>
      <c r="AW25" s="60"/>
      <c r="AX25" s="60"/>
      <c r="AY25" s="60"/>
      <c r="AZ25" s="61"/>
      <c r="BA25" s="59"/>
      <c r="BB25" s="60"/>
      <c r="BC25" s="60"/>
      <c r="BD25" s="60"/>
      <c r="BE25" s="60"/>
      <c r="BF25" s="60"/>
      <c r="BG25" s="61"/>
      <c r="BH25" s="56"/>
      <c r="BI25" s="57"/>
      <c r="BJ25" s="57"/>
      <c r="BK25" s="58"/>
      <c r="BL25" s="59"/>
      <c r="BM25" s="60"/>
      <c r="BN25" s="60"/>
      <c r="BO25" s="61"/>
      <c r="BP25" s="116">
        <v>0</v>
      </c>
      <c r="BQ25" s="117"/>
      <c r="BR25" s="118"/>
    </row>
    <row r="26" spans="1:70" ht="15" customHeight="1" x14ac:dyDescent="0.25">
      <c r="A26" s="101" t="s">
        <v>13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83">
        <v>120</v>
      </c>
      <c r="Q26" s="84"/>
      <c r="R26" s="84"/>
      <c r="S26" s="85"/>
      <c r="T26" s="104" t="s">
        <v>48</v>
      </c>
      <c r="U26" s="105"/>
      <c r="V26" s="105"/>
      <c r="W26" s="106"/>
      <c r="X26" s="12" t="s">
        <v>75</v>
      </c>
      <c r="Y26" s="37">
        <v>130</v>
      </c>
      <c r="Z26" s="37"/>
      <c r="AA26" s="59">
        <f>BA26</f>
        <v>13000000</v>
      </c>
      <c r="AB26" s="60"/>
      <c r="AC26" s="60"/>
      <c r="AD26" s="60"/>
      <c r="AE26" s="60"/>
      <c r="AF26" s="61"/>
      <c r="AG26" s="59"/>
      <c r="AH26" s="60"/>
      <c r="AI26" s="60"/>
      <c r="AJ26" s="60"/>
      <c r="AK26" s="60"/>
      <c r="AL26" s="60"/>
      <c r="AM26" s="60"/>
      <c r="AN26" s="60"/>
      <c r="AO26" s="61"/>
      <c r="AP26" s="59" t="s">
        <v>11</v>
      </c>
      <c r="AQ26" s="60"/>
      <c r="AR26" s="60"/>
      <c r="AS26" s="60"/>
      <c r="AT26" s="60"/>
      <c r="AU26" s="61"/>
      <c r="AV26" s="59" t="s">
        <v>11</v>
      </c>
      <c r="AW26" s="60"/>
      <c r="AX26" s="60"/>
      <c r="AY26" s="60"/>
      <c r="AZ26" s="61"/>
      <c r="BA26" s="59">
        <v>13000000</v>
      </c>
      <c r="BB26" s="60"/>
      <c r="BC26" s="60"/>
      <c r="BD26" s="60"/>
      <c r="BE26" s="60"/>
      <c r="BF26" s="60"/>
      <c r="BG26" s="61"/>
      <c r="BH26" s="56"/>
      <c r="BI26" s="57"/>
      <c r="BJ26" s="57"/>
      <c r="BK26" s="58"/>
      <c r="BL26" s="59">
        <v>4304051.95</v>
      </c>
      <c r="BM26" s="60"/>
      <c r="BN26" s="60"/>
      <c r="BO26" s="61"/>
      <c r="BP26" s="116">
        <f t="shared" ref="BP26" si="2">BL26/AA26</f>
        <v>0.33108091923076927</v>
      </c>
      <c r="BQ26" s="117"/>
      <c r="BR26" s="118"/>
    </row>
    <row r="27" spans="1:70" ht="15" customHeight="1" x14ac:dyDescent="0.25">
      <c r="A27" s="101" t="s">
        <v>13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83">
        <v>120</v>
      </c>
      <c r="Q27" s="84"/>
      <c r="R27" s="84"/>
      <c r="S27" s="85"/>
      <c r="T27" s="104" t="s">
        <v>48</v>
      </c>
      <c r="U27" s="105"/>
      <c r="V27" s="105"/>
      <c r="W27" s="106"/>
      <c r="X27" s="12" t="s">
        <v>76</v>
      </c>
      <c r="Y27" s="18">
        <v>130</v>
      </c>
      <c r="Z27" s="18"/>
      <c r="AA27" s="59">
        <f>BA27</f>
        <v>8992000</v>
      </c>
      <c r="AB27" s="60"/>
      <c r="AC27" s="60"/>
      <c r="AD27" s="60"/>
      <c r="AE27" s="60"/>
      <c r="AF27" s="61"/>
      <c r="AG27" s="59"/>
      <c r="AH27" s="60"/>
      <c r="AI27" s="60"/>
      <c r="AJ27" s="60"/>
      <c r="AK27" s="60"/>
      <c r="AL27" s="60"/>
      <c r="AM27" s="60"/>
      <c r="AN27" s="60"/>
      <c r="AO27" s="61"/>
      <c r="AP27" s="59" t="s">
        <v>11</v>
      </c>
      <c r="AQ27" s="60"/>
      <c r="AR27" s="60"/>
      <c r="AS27" s="60"/>
      <c r="AT27" s="60"/>
      <c r="AU27" s="61"/>
      <c r="AV27" s="59" t="s">
        <v>11</v>
      </c>
      <c r="AW27" s="60"/>
      <c r="AX27" s="60"/>
      <c r="AY27" s="60"/>
      <c r="AZ27" s="61"/>
      <c r="BA27" s="59">
        <v>8992000</v>
      </c>
      <c r="BB27" s="60"/>
      <c r="BC27" s="60"/>
      <c r="BD27" s="60"/>
      <c r="BE27" s="60"/>
      <c r="BF27" s="60"/>
      <c r="BG27" s="61"/>
      <c r="BH27" s="56"/>
      <c r="BI27" s="57"/>
      <c r="BJ27" s="57"/>
      <c r="BK27" s="58"/>
      <c r="BL27" s="59">
        <v>3314501.43</v>
      </c>
      <c r="BM27" s="60"/>
      <c r="BN27" s="60"/>
      <c r="BO27" s="61"/>
      <c r="BP27" s="116">
        <f t="shared" si="1"/>
        <v>0.36860558607651245</v>
      </c>
      <c r="BQ27" s="117"/>
      <c r="BR27" s="118"/>
    </row>
    <row r="28" spans="1:70" ht="15" customHeight="1" x14ac:dyDescent="0.25">
      <c r="A28" s="101" t="s">
        <v>67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83">
        <v>120</v>
      </c>
      <c r="Q28" s="84"/>
      <c r="R28" s="84"/>
      <c r="S28" s="85"/>
      <c r="T28" s="104" t="s">
        <v>48</v>
      </c>
      <c r="U28" s="105"/>
      <c r="V28" s="105"/>
      <c r="W28" s="106"/>
      <c r="X28" s="12" t="s">
        <v>75</v>
      </c>
      <c r="Y28" s="27">
        <v>150</v>
      </c>
      <c r="Z28" s="27"/>
      <c r="AA28" s="59">
        <f>BA28</f>
        <v>246160</v>
      </c>
      <c r="AB28" s="60"/>
      <c r="AC28" s="60"/>
      <c r="AD28" s="60"/>
      <c r="AE28" s="60"/>
      <c r="AF28" s="61"/>
      <c r="AG28" s="59"/>
      <c r="AH28" s="60"/>
      <c r="AI28" s="60"/>
      <c r="AJ28" s="60"/>
      <c r="AK28" s="60"/>
      <c r="AL28" s="60"/>
      <c r="AM28" s="60"/>
      <c r="AN28" s="60"/>
      <c r="AO28" s="61"/>
      <c r="AP28" s="59" t="s">
        <v>11</v>
      </c>
      <c r="AQ28" s="60"/>
      <c r="AR28" s="60"/>
      <c r="AS28" s="60"/>
      <c r="AT28" s="60"/>
      <c r="AU28" s="61"/>
      <c r="AV28" s="59" t="s">
        <v>11</v>
      </c>
      <c r="AW28" s="60"/>
      <c r="AX28" s="60"/>
      <c r="AY28" s="60"/>
      <c r="AZ28" s="61"/>
      <c r="BA28" s="59">
        <v>246160</v>
      </c>
      <c r="BB28" s="60"/>
      <c r="BC28" s="60"/>
      <c r="BD28" s="60"/>
      <c r="BE28" s="60"/>
      <c r="BF28" s="60"/>
      <c r="BG28" s="61"/>
      <c r="BH28" s="56"/>
      <c r="BI28" s="57"/>
      <c r="BJ28" s="57"/>
      <c r="BK28" s="58"/>
      <c r="BL28" s="59">
        <v>146160</v>
      </c>
      <c r="BM28" s="60"/>
      <c r="BN28" s="60"/>
      <c r="BO28" s="61"/>
      <c r="BP28" s="116">
        <v>0</v>
      </c>
      <c r="BQ28" s="117"/>
      <c r="BR28" s="118"/>
    </row>
    <row r="29" spans="1:70" ht="21.75" customHeight="1" x14ac:dyDescent="0.25">
      <c r="A29" s="101" t="s">
        <v>67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  <c r="P29" s="83">
        <v>120</v>
      </c>
      <c r="Q29" s="84"/>
      <c r="R29" s="84"/>
      <c r="S29" s="85"/>
      <c r="T29" s="104" t="s">
        <v>48</v>
      </c>
      <c r="U29" s="105"/>
      <c r="V29" s="105"/>
      <c r="W29" s="106"/>
      <c r="X29" s="12" t="s">
        <v>75</v>
      </c>
      <c r="Y29" s="39">
        <v>150</v>
      </c>
      <c r="Z29" s="8"/>
      <c r="AA29" s="59">
        <f>BA29</f>
        <v>550000</v>
      </c>
      <c r="AB29" s="60"/>
      <c r="AC29" s="60"/>
      <c r="AD29" s="60"/>
      <c r="AE29" s="60"/>
      <c r="AF29" s="61"/>
      <c r="AG29" s="59" t="s">
        <v>11</v>
      </c>
      <c r="AH29" s="60"/>
      <c r="AI29" s="60"/>
      <c r="AJ29" s="60"/>
      <c r="AK29" s="60"/>
      <c r="AL29" s="60"/>
      <c r="AM29" s="60"/>
      <c r="AN29" s="60"/>
      <c r="AO29" s="61"/>
      <c r="AP29" s="59" t="s">
        <v>11</v>
      </c>
      <c r="AQ29" s="60"/>
      <c r="AR29" s="60"/>
      <c r="AS29" s="60"/>
      <c r="AT29" s="60"/>
      <c r="AU29" s="61"/>
      <c r="AV29" s="59" t="s">
        <v>11</v>
      </c>
      <c r="AW29" s="60"/>
      <c r="AX29" s="60"/>
      <c r="AY29" s="60"/>
      <c r="AZ29" s="61"/>
      <c r="BA29" s="59">
        <v>550000</v>
      </c>
      <c r="BB29" s="60"/>
      <c r="BC29" s="60"/>
      <c r="BD29" s="60"/>
      <c r="BE29" s="60"/>
      <c r="BF29" s="60"/>
      <c r="BG29" s="61"/>
      <c r="BH29" s="56" t="s">
        <v>38</v>
      </c>
      <c r="BI29" s="57"/>
      <c r="BJ29" s="57"/>
      <c r="BK29" s="58"/>
      <c r="BL29" s="59">
        <v>230555.66</v>
      </c>
      <c r="BM29" s="60"/>
      <c r="BN29" s="60"/>
      <c r="BO29" s="61"/>
      <c r="BP29" s="116">
        <f t="shared" ref="BP29" si="3">BL29/AA29</f>
        <v>0.41919210909090909</v>
      </c>
      <c r="BQ29" s="117"/>
      <c r="BR29" s="118"/>
    </row>
    <row r="30" spans="1:70" ht="36.75" customHeight="1" x14ac:dyDescent="0.25">
      <c r="A30" s="101" t="s">
        <v>14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83">
        <v>140</v>
      </c>
      <c r="Q30" s="84"/>
      <c r="R30" s="84"/>
      <c r="S30" s="85"/>
      <c r="T30" s="83"/>
      <c r="U30" s="84"/>
      <c r="V30" s="84"/>
      <c r="W30" s="85"/>
      <c r="X30" s="8"/>
      <c r="Y30" s="8"/>
      <c r="Z30" s="8"/>
      <c r="AA30" s="59"/>
      <c r="AB30" s="60"/>
      <c r="AC30" s="60"/>
      <c r="AD30" s="60"/>
      <c r="AE30" s="60"/>
      <c r="AF30" s="61"/>
      <c r="AG30" s="59" t="s">
        <v>11</v>
      </c>
      <c r="AH30" s="60"/>
      <c r="AI30" s="60"/>
      <c r="AJ30" s="60"/>
      <c r="AK30" s="60"/>
      <c r="AL30" s="60"/>
      <c r="AM30" s="60"/>
      <c r="AN30" s="60"/>
      <c r="AO30" s="61"/>
      <c r="AP30" s="59" t="s">
        <v>11</v>
      </c>
      <c r="AQ30" s="60"/>
      <c r="AR30" s="60"/>
      <c r="AS30" s="60"/>
      <c r="AT30" s="60"/>
      <c r="AU30" s="61"/>
      <c r="AV30" s="59" t="s">
        <v>11</v>
      </c>
      <c r="AW30" s="60"/>
      <c r="AX30" s="60"/>
      <c r="AY30" s="60"/>
      <c r="AZ30" s="61"/>
      <c r="BA30" s="59"/>
      <c r="BB30" s="60"/>
      <c r="BC30" s="60"/>
      <c r="BD30" s="60"/>
      <c r="BE30" s="60"/>
      <c r="BF30" s="60"/>
      <c r="BG30" s="61"/>
      <c r="BH30" s="56" t="s">
        <v>38</v>
      </c>
      <c r="BI30" s="57"/>
      <c r="BJ30" s="57"/>
      <c r="BK30" s="58"/>
      <c r="BL30" s="59"/>
      <c r="BM30" s="60"/>
      <c r="BN30" s="60"/>
      <c r="BO30" s="61"/>
      <c r="BP30" s="116"/>
      <c r="BQ30" s="117"/>
      <c r="BR30" s="118"/>
    </row>
    <row r="31" spans="1:70" ht="15" customHeight="1" x14ac:dyDescent="0.25">
      <c r="A31" s="101" t="s">
        <v>15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P31" s="83">
        <v>150</v>
      </c>
      <c r="Q31" s="84"/>
      <c r="R31" s="84"/>
      <c r="S31" s="85"/>
      <c r="T31" s="83">
        <v>1004</v>
      </c>
      <c r="U31" s="84"/>
      <c r="V31" s="84"/>
      <c r="W31" s="85"/>
      <c r="X31" s="33" t="s">
        <v>77</v>
      </c>
      <c r="Y31" s="19">
        <v>150</v>
      </c>
      <c r="Z31" s="19"/>
      <c r="AA31" s="59">
        <f t="shared" ref="AA31:AA33" si="4">AP31</f>
        <v>8992000</v>
      </c>
      <c r="AB31" s="60"/>
      <c r="AC31" s="60"/>
      <c r="AD31" s="60"/>
      <c r="AE31" s="60"/>
      <c r="AF31" s="61"/>
      <c r="AG31" s="59" t="s">
        <v>11</v>
      </c>
      <c r="AH31" s="60"/>
      <c r="AI31" s="60"/>
      <c r="AJ31" s="60"/>
      <c r="AK31" s="60"/>
      <c r="AL31" s="60"/>
      <c r="AM31" s="60"/>
      <c r="AN31" s="60"/>
      <c r="AO31" s="61"/>
      <c r="AP31" s="59">
        <v>8992000</v>
      </c>
      <c r="AQ31" s="60"/>
      <c r="AR31" s="60"/>
      <c r="AS31" s="60"/>
      <c r="AT31" s="60"/>
      <c r="AU31" s="61"/>
      <c r="AV31" s="59" t="s">
        <v>11</v>
      </c>
      <c r="AW31" s="60"/>
      <c r="AX31" s="60"/>
      <c r="AY31" s="60"/>
      <c r="AZ31" s="61"/>
      <c r="BA31" s="59"/>
      <c r="BB31" s="60"/>
      <c r="BC31" s="60"/>
      <c r="BD31" s="60"/>
      <c r="BE31" s="60"/>
      <c r="BF31" s="60"/>
      <c r="BG31" s="61"/>
      <c r="BH31" s="56"/>
      <c r="BI31" s="57"/>
      <c r="BJ31" s="57"/>
      <c r="BK31" s="58"/>
      <c r="BL31" s="59">
        <v>4492000</v>
      </c>
      <c r="BM31" s="60"/>
      <c r="BN31" s="60"/>
      <c r="BO31" s="61"/>
      <c r="BP31" s="116">
        <f t="shared" ref="BP31" si="5">BL31/AA31</f>
        <v>0.49955516014234874</v>
      </c>
      <c r="BQ31" s="117"/>
      <c r="BR31" s="118"/>
    </row>
    <row r="32" spans="1:70" ht="15" customHeight="1" x14ac:dyDescent="0.25">
      <c r="A32" s="101" t="s">
        <v>15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83">
        <v>150</v>
      </c>
      <c r="Q32" s="84"/>
      <c r="R32" s="84"/>
      <c r="S32" s="85"/>
      <c r="T32" s="104" t="s">
        <v>48</v>
      </c>
      <c r="U32" s="105"/>
      <c r="V32" s="105"/>
      <c r="W32" s="106"/>
      <c r="X32" s="33" t="s">
        <v>87</v>
      </c>
      <c r="Y32" s="19">
        <v>150</v>
      </c>
      <c r="Z32" s="19"/>
      <c r="AA32" s="59">
        <f t="shared" si="4"/>
        <v>23940.06</v>
      </c>
      <c r="AB32" s="60"/>
      <c r="AC32" s="60"/>
      <c r="AD32" s="60"/>
      <c r="AE32" s="60"/>
      <c r="AF32" s="61"/>
      <c r="AG32" s="59" t="s">
        <v>11</v>
      </c>
      <c r="AH32" s="60"/>
      <c r="AI32" s="60"/>
      <c r="AJ32" s="60"/>
      <c r="AK32" s="60"/>
      <c r="AL32" s="60"/>
      <c r="AM32" s="60"/>
      <c r="AN32" s="60"/>
      <c r="AO32" s="61"/>
      <c r="AP32" s="59">
        <v>23940.06</v>
      </c>
      <c r="AQ32" s="60"/>
      <c r="AR32" s="60"/>
      <c r="AS32" s="60"/>
      <c r="AT32" s="60"/>
      <c r="AU32" s="61"/>
      <c r="AV32" s="59" t="s">
        <v>11</v>
      </c>
      <c r="AW32" s="60"/>
      <c r="AX32" s="60"/>
      <c r="AY32" s="60"/>
      <c r="AZ32" s="61"/>
      <c r="BA32" s="59"/>
      <c r="BB32" s="60"/>
      <c r="BC32" s="60"/>
      <c r="BD32" s="60"/>
      <c r="BE32" s="60"/>
      <c r="BF32" s="60"/>
      <c r="BG32" s="61"/>
      <c r="BH32" s="56"/>
      <c r="BI32" s="57"/>
      <c r="BJ32" s="57"/>
      <c r="BK32" s="58"/>
      <c r="BL32" s="59">
        <v>23940.06</v>
      </c>
      <c r="BM32" s="60"/>
      <c r="BN32" s="60"/>
      <c r="BO32" s="61"/>
      <c r="BP32" s="116">
        <v>0</v>
      </c>
      <c r="BQ32" s="117"/>
      <c r="BR32" s="118"/>
    </row>
    <row r="33" spans="1:70" ht="15" customHeight="1" x14ac:dyDescent="0.25">
      <c r="A33" s="101" t="s">
        <v>68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83">
        <v>150</v>
      </c>
      <c r="Q33" s="84"/>
      <c r="R33" s="84"/>
      <c r="S33" s="85"/>
      <c r="T33" s="104" t="s">
        <v>48</v>
      </c>
      <c r="U33" s="105"/>
      <c r="V33" s="105"/>
      <c r="W33" s="106"/>
      <c r="X33" s="33" t="s">
        <v>78</v>
      </c>
      <c r="Y33" s="19">
        <v>150</v>
      </c>
      <c r="Z33" s="19"/>
      <c r="AA33" s="59">
        <f t="shared" si="4"/>
        <v>143000</v>
      </c>
      <c r="AB33" s="60"/>
      <c r="AC33" s="60"/>
      <c r="AD33" s="60"/>
      <c r="AE33" s="60"/>
      <c r="AF33" s="61"/>
      <c r="AG33" s="59" t="s">
        <v>11</v>
      </c>
      <c r="AH33" s="60"/>
      <c r="AI33" s="60"/>
      <c r="AJ33" s="60"/>
      <c r="AK33" s="60"/>
      <c r="AL33" s="60"/>
      <c r="AM33" s="60"/>
      <c r="AN33" s="60"/>
      <c r="AO33" s="61"/>
      <c r="AP33" s="59">
        <v>143000</v>
      </c>
      <c r="AQ33" s="60"/>
      <c r="AR33" s="60"/>
      <c r="AS33" s="60"/>
      <c r="AT33" s="60"/>
      <c r="AU33" s="61"/>
      <c r="AV33" s="59" t="s">
        <v>11</v>
      </c>
      <c r="AW33" s="60"/>
      <c r="AX33" s="60"/>
      <c r="AY33" s="60"/>
      <c r="AZ33" s="61"/>
      <c r="BA33" s="59"/>
      <c r="BB33" s="60"/>
      <c r="BC33" s="60"/>
      <c r="BD33" s="60"/>
      <c r="BE33" s="60"/>
      <c r="BF33" s="60"/>
      <c r="BG33" s="61"/>
      <c r="BH33" s="56"/>
      <c r="BI33" s="57"/>
      <c r="BJ33" s="57"/>
      <c r="BK33" s="58"/>
      <c r="BL33" s="59">
        <v>143000</v>
      </c>
      <c r="BM33" s="60"/>
      <c r="BN33" s="60"/>
      <c r="BO33" s="61"/>
      <c r="BP33" s="116">
        <v>0</v>
      </c>
      <c r="BQ33" s="117"/>
      <c r="BR33" s="118"/>
    </row>
    <row r="34" spans="1:70" ht="15" customHeight="1" x14ac:dyDescent="0.25">
      <c r="A34" s="101" t="s">
        <v>15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83">
        <v>150</v>
      </c>
      <c r="Q34" s="84"/>
      <c r="R34" s="84"/>
      <c r="S34" s="85"/>
      <c r="T34" s="104" t="s">
        <v>48</v>
      </c>
      <c r="U34" s="105"/>
      <c r="V34" s="105"/>
      <c r="W34" s="106"/>
      <c r="X34" s="33" t="s">
        <v>78</v>
      </c>
      <c r="Y34" s="19">
        <v>150</v>
      </c>
      <c r="Z34" s="19"/>
      <c r="AA34" s="59">
        <f t="shared" ref="AA34" si="6">AP34</f>
        <v>500000</v>
      </c>
      <c r="AB34" s="60"/>
      <c r="AC34" s="60"/>
      <c r="AD34" s="60"/>
      <c r="AE34" s="60"/>
      <c r="AF34" s="61"/>
      <c r="AG34" s="59" t="s">
        <v>11</v>
      </c>
      <c r="AH34" s="60"/>
      <c r="AI34" s="60"/>
      <c r="AJ34" s="60"/>
      <c r="AK34" s="60"/>
      <c r="AL34" s="60"/>
      <c r="AM34" s="60"/>
      <c r="AN34" s="60"/>
      <c r="AO34" s="61"/>
      <c r="AP34" s="59">
        <v>500000</v>
      </c>
      <c r="AQ34" s="60"/>
      <c r="AR34" s="60"/>
      <c r="AS34" s="60"/>
      <c r="AT34" s="60"/>
      <c r="AU34" s="61"/>
      <c r="AV34" s="59" t="s">
        <v>11</v>
      </c>
      <c r="AW34" s="60"/>
      <c r="AX34" s="60"/>
      <c r="AY34" s="60"/>
      <c r="AZ34" s="61"/>
      <c r="BA34" s="59"/>
      <c r="BB34" s="60"/>
      <c r="BC34" s="60"/>
      <c r="BD34" s="60"/>
      <c r="BE34" s="60"/>
      <c r="BF34" s="60"/>
      <c r="BG34" s="61"/>
      <c r="BH34" s="56"/>
      <c r="BI34" s="57"/>
      <c r="BJ34" s="57"/>
      <c r="BK34" s="58"/>
      <c r="BL34" s="59">
        <v>500000</v>
      </c>
      <c r="BM34" s="60"/>
      <c r="BN34" s="60"/>
      <c r="BO34" s="61"/>
      <c r="BP34" s="116">
        <v>0</v>
      </c>
      <c r="BQ34" s="117"/>
      <c r="BR34" s="118"/>
    </row>
    <row r="35" spans="1:70" ht="16.5" customHeight="1" x14ac:dyDescent="0.25">
      <c r="A35" s="101" t="s">
        <v>71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3"/>
      <c r="P35" s="83">
        <v>180</v>
      </c>
      <c r="Q35" s="84"/>
      <c r="R35" s="84"/>
      <c r="S35" s="85"/>
      <c r="T35" s="83" t="s">
        <v>11</v>
      </c>
      <c r="U35" s="84"/>
      <c r="V35" s="84"/>
      <c r="W35" s="85"/>
      <c r="X35" s="12" t="s">
        <v>75</v>
      </c>
      <c r="Y35" s="8">
        <v>180</v>
      </c>
      <c r="Z35" s="8"/>
      <c r="AA35" s="95">
        <v>-350000</v>
      </c>
      <c r="AB35" s="96"/>
      <c r="AC35" s="96"/>
      <c r="AD35" s="96"/>
      <c r="AE35" s="96"/>
      <c r="AF35" s="97"/>
      <c r="AG35" s="95" t="s">
        <v>11</v>
      </c>
      <c r="AH35" s="96"/>
      <c r="AI35" s="96"/>
      <c r="AJ35" s="96"/>
      <c r="AK35" s="96"/>
      <c r="AL35" s="96"/>
      <c r="AM35" s="96"/>
      <c r="AN35" s="96"/>
      <c r="AO35" s="97"/>
      <c r="AP35" s="59" t="s">
        <v>11</v>
      </c>
      <c r="AQ35" s="60"/>
      <c r="AR35" s="60"/>
      <c r="AS35" s="60"/>
      <c r="AT35" s="60"/>
      <c r="AU35" s="61"/>
      <c r="AV35" s="95" t="s">
        <v>11</v>
      </c>
      <c r="AW35" s="96"/>
      <c r="AX35" s="96"/>
      <c r="AY35" s="96"/>
      <c r="AZ35" s="97"/>
      <c r="BA35" s="59">
        <v>-350000</v>
      </c>
      <c r="BB35" s="60"/>
      <c r="BC35" s="60"/>
      <c r="BD35" s="60"/>
      <c r="BE35" s="60"/>
      <c r="BF35" s="60"/>
      <c r="BG35" s="61"/>
      <c r="BH35" s="119" t="s">
        <v>38</v>
      </c>
      <c r="BI35" s="120"/>
      <c r="BJ35" s="120"/>
      <c r="BK35" s="121"/>
      <c r="BL35" s="59">
        <v>-64548</v>
      </c>
      <c r="BM35" s="60"/>
      <c r="BN35" s="60"/>
      <c r="BO35" s="61"/>
      <c r="BP35" s="116">
        <f t="shared" ref="BP35" si="7">BL35/AA35</f>
        <v>0.18442285714285714</v>
      </c>
      <c r="BQ35" s="117"/>
      <c r="BR35" s="118"/>
    </row>
    <row r="36" spans="1:70" ht="27.75" customHeight="1" x14ac:dyDescent="0.25">
      <c r="A36" s="86" t="s">
        <v>16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184">
        <v>200</v>
      </c>
      <c r="Q36" s="185"/>
      <c r="R36" s="185"/>
      <c r="S36" s="186"/>
      <c r="T36" s="184" t="s">
        <v>11</v>
      </c>
      <c r="U36" s="185"/>
      <c r="V36" s="185"/>
      <c r="W36" s="186"/>
      <c r="X36" s="34"/>
      <c r="Y36" s="35"/>
      <c r="Z36" s="35"/>
      <c r="AA36" s="89">
        <f>AA37+AA46+AA58+AA69+AA71+AA73+AA75+AA77+AA79+AA81+AA83+AA86</f>
        <v>200031430.02000001</v>
      </c>
      <c r="AB36" s="90"/>
      <c r="AC36" s="90"/>
      <c r="AD36" s="90"/>
      <c r="AE36" s="90"/>
      <c r="AF36" s="91"/>
      <c r="AG36" s="89">
        <f>AG37+AG46+AG58</f>
        <v>161905189.18000001</v>
      </c>
      <c r="AH36" s="90"/>
      <c r="AI36" s="90"/>
      <c r="AJ36" s="90"/>
      <c r="AK36" s="90"/>
      <c r="AL36" s="90"/>
      <c r="AM36" s="90"/>
      <c r="AN36" s="90"/>
      <c r="AO36" s="91"/>
      <c r="AP36" s="89">
        <f>AP69+AP71+AP73+AP75+AP77+AP79+AP81+AP83</f>
        <v>14277034.060000001</v>
      </c>
      <c r="AQ36" s="90"/>
      <c r="AR36" s="90"/>
      <c r="AS36" s="90"/>
      <c r="AT36" s="90"/>
      <c r="AU36" s="91"/>
      <c r="AV36" s="89"/>
      <c r="AW36" s="90"/>
      <c r="AX36" s="90"/>
      <c r="AY36" s="90"/>
      <c r="AZ36" s="91"/>
      <c r="BA36" s="89">
        <f>BA86</f>
        <v>23849206.780000001</v>
      </c>
      <c r="BB36" s="90"/>
      <c r="BC36" s="90"/>
      <c r="BD36" s="90"/>
      <c r="BE36" s="90"/>
      <c r="BF36" s="90"/>
      <c r="BG36" s="91"/>
      <c r="BH36" s="149"/>
      <c r="BI36" s="150"/>
      <c r="BJ36" s="150"/>
      <c r="BK36" s="151"/>
      <c r="BL36" s="89">
        <f>BL37+BL46+BL58+BL69+BL77+BL79+BL81+BL86</f>
        <v>93172824.469999999</v>
      </c>
      <c r="BM36" s="90"/>
      <c r="BN36" s="90"/>
      <c r="BO36" s="91"/>
      <c r="BP36" s="163">
        <f t="shared" ref="BP36" si="8">BL36/AA36</f>
        <v>0.46579092325983057</v>
      </c>
      <c r="BQ36" s="164"/>
      <c r="BR36" s="165"/>
    </row>
    <row r="37" spans="1:70" ht="15" customHeight="1" x14ac:dyDescent="0.25">
      <c r="A37" s="68" t="s">
        <v>51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1">
        <v>200</v>
      </c>
      <c r="Q37" s="72"/>
      <c r="R37" s="72"/>
      <c r="S37" s="73"/>
      <c r="T37" s="71" t="s">
        <v>11</v>
      </c>
      <c r="U37" s="72"/>
      <c r="V37" s="72"/>
      <c r="W37" s="73"/>
      <c r="X37" s="25" t="s">
        <v>74</v>
      </c>
      <c r="Y37" s="26"/>
      <c r="Z37" s="26"/>
      <c r="AA37" s="110">
        <f>AG37</f>
        <v>72474833</v>
      </c>
      <c r="AB37" s="111"/>
      <c r="AC37" s="111"/>
      <c r="AD37" s="111"/>
      <c r="AE37" s="111"/>
      <c r="AF37" s="112"/>
      <c r="AG37" s="110">
        <f>AG38+AG41+AG43</f>
        <v>72474833</v>
      </c>
      <c r="AH37" s="111"/>
      <c r="AI37" s="111"/>
      <c r="AJ37" s="111"/>
      <c r="AK37" s="111"/>
      <c r="AL37" s="111"/>
      <c r="AM37" s="111"/>
      <c r="AN37" s="111"/>
      <c r="AO37" s="112"/>
      <c r="AP37" s="110"/>
      <c r="AQ37" s="111"/>
      <c r="AR37" s="111"/>
      <c r="AS37" s="111"/>
      <c r="AT37" s="111"/>
      <c r="AU37" s="112"/>
      <c r="AV37" s="110"/>
      <c r="AW37" s="111"/>
      <c r="AX37" s="111"/>
      <c r="AY37" s="111"/>
      <c r="AZ37" s="112"/>
      <c r="BA37" s="110"/>
      <c r="BB37" s="111"/>
      <c r="BC37" s="111"/>
      <c r="BD37" s="111"/>
      <c r="BE37" s="111"/>
      <c r="BF37" s="111"/>
      <c r="BG37" s="112"/>
      <c r="BH37" s="98"/>
      <c r="BI37" s="99"/>
      <c r="BJ37" s="99"/>
      <c r="BK37" s="100"/>
      <c r="BL37" s="110">
        <f>BL38+BL41+BL43</f>
        <v>36641793.789999999</v>
      </c>
      <c r="BM37" s="111"/>
      <c r="BN37" s="111"/>
      <c r="BO37" s="112"/>
      <c r="BP37" s="190">
        <f>BL37/AA37</f>
        <v>0.50557955462967397</v>
      </c>
      <c r="BQ37" s="191"/>
      <c r="BR37" s="192"/>
    </row>
    <row r="38" spans="1:70" ht="15" customHeight="1" x14ac:dyDescent="0.25">
      <c r="A38" s="74" t="s">
        <v>21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77">
        <v>210</v>
      </c>
      <c r="Q38" s="78"/>
      <c r="R38" s="78"/>
      <c r="S38" s="79"/>
      <c r="T38" s="77"/>
      <c r="U38" s="78"/>
      <c r="V38" s="78"/>
      <c r="W38" s="79"/>
      <c r="X38" s="30"/>
      <c r="Y38" s="30"/>
      <c r="Z38" s="30"/>
      <c r="AA38" s="92">
        <f>AA39+AA40</f>
        <v>70300588</v>
      </c>
      <c r="AB38" s="93"/>
      <c r="AC38" s="93"/>
      <c r="AD38" s="93"/>
      <c r="AE38" s="93"/>
      <c r="AF38" s="94"/>
      <c r="AG38" s="92">
        <f>AG39+AG40</f>
        <v>70300588</v>
      </c>
      <c r="AH38" s="93"/>
      <c r="AI38" s="93"/>
      <c r="AJ38" s="93"/>
      <c r="AK38" s="93"/>
      <c r="AL38" s="93"/>
      <c r="AM38" s="93"/>
      <c r="AN38" s="93"/>
      <c r="AO38" s="94"/>
      <c r="AP38" s="92"/>
      <c r="AQ38" s="93"/>
      <c r="AR38" s="93"/>
      <c r="AS38" s="93"/>
      <c r="AT38" s="93"/>
      <c r="AU38" s="94"/>
      <c r="AV38" s="92"/>
      <c r="AW38" s="93"/>
      <c r="AX38" s="93"/>
      <c r="AY38" s="93"/>
      <c r="AZ38" s="94"/>
      <c r="BA38" s="92"/>
      <c r="BB38" s="93"/>
      <c r="BC38" s="93"/>
      <c r="BD38" s="93"/>
      <c r="BE38" s="93"/>
      <c r="BF38" s="93"/>
      <c r="BG38" s="94"/>
      <c r="BH38" s="193"/>
      <c r="BI38" s="194"/>
      <c r="BJ38" s="194"/>
      <c r="BK38" s="195"/>
      <c r="BL38" s="89">
        <f>BL39+BL40</f>
        <v>35875230.07</v>
      </c>
      <c r="BM38" s="90"/>
      <c r="BN38" s="90"/>
      <c r="BO38" s="91"/>
      <c r="BP38" s="187">
        <f>BL38/AA38</f>
        <v>0.51031194888441045</v>
      </c>
      <c r="BQ38" s="188"/>
      <c r="BR38" s="189"/>
    </row>
    <row r="39" spans="1:70" ht="20.25" customHeight="1" x14ac:dyDescent="0.25">
      <c r="A39" s="80" t="s">
        <v>49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3"/>
      <c r="Q39" s="84"/>
      <c r="R39" s="84"/>
      <c r="S39" s="85"/>
      <c r="T39" s="104" t="s">
        <v>48</v>
      </c>
      <c r="U39" s="105"/>
      <c r="V39" s="105"/>
      <c r="W39" s="106"/>
      <c r="X39" s="12" t="s">
        <v>74</v>
      </c>
      <c r="Y39" s="10">
        <v>111</v>
      </c>
      <c r="Z39" s="10">
        <v>111</v>
      </c>
      <c r="AA39" s="59">
        <f>AG39</f>
        <v>53994307</v>
      </c>
      <c r="AB39" s="60"/>
      <c r="AC39" s="60"/>
      <c r="AD39" s="60"/>
      <c r="AE39" s="60"/>
      <c r="AF39" s="61"/>
      <c r="AG39" s="62">
        <v>53994307</v>
      </c>
      <c r="AH39" s="63"/>
      <c r="AI39" s="63"/>
      <c r="AJ39" s="63"/>
      <c r="AK39" s="63"/>
      <c r="AL39" s="63"/>
      <c r="AM39" s="63"/>
      <c r="AN39" s="63"/>
      <c r="AO39" s="64"/>
      <c r="AP39" s="95" t="s">
        <v>11</v>
      </c>
      <c r="AQ39" s="96"/>
      <c r="AR39" s="96"/>
      <c r="AS39" s="96"/>
      <c r="AT39" s="96"/>
      <c r="AU39" s="97"/>
      <c r="AV39" s="95" t="s">
        <v>11</v>
      </c>
      <c r="AW39" s="96"/>
      <c r="AX39" s="96"/>
      <c r="AY39" s="96"/>
      <c r="AZ39" s="97"/>
      <c r="BA39" s="95"/>
      <c r="BB39" s="96"/>
      <c r="BC39" s="96"/>
      <c r="BD39" s="96"/>
      <c r="BE39" s="96"/>
      <c r="BF39" s="96"/>
      <c r="BG39" s="97"/>
      <c r="BH39" s="119"/>
      <c r="BI39" s="120"/>
      <c r="BJ39" s="120"/>
      <c r="BK39" s="121"/>
      <c r="BL39" s="59">
        <v>28395979.079999998</v>
      </c>
      <c r="BM39" s="60"/>
      <c r="BN39" s="60"/>
      <c r="BO39" s="61"/>
      <c r="BP39" s="228">
        <f t="shared" ref="BP39:BP40" si="9">BL39/AA39</f>
        <v>0.52590690866724155</v>
      </c>
      <c r="BQ39" s="229"/>
      <c r="BR39" s="230"/>
    </row>
    <row r="40" spans="1:70" ht="28.15" customHeight="1" x14ac:dyDescent="0.25">
      <c r="A40" s="80" t="s">
        <v>50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3"/>
      <c r="Q40" s="84"/>
      <c r="R40" s="84"/>
      <c r="S40" s="85"/>
      <c r="T40" s="104" t="s">
        <v>48</v>
      </c>
      <c r="U40" s="105"/>
      <c r="V40" s="105"/>
      <c r="W40" s="106"/>
      <c r="X40" s="12" t="s">
        <v>74</v>
      </c>
      <c r="Y40" s="10">
        <v>119</v>
      </c>
      <c r="Z40" s="10">
        <v>119</v>
      </c>
      <c r="AA40" s="59">
        <f>AG40</f>
        <v>16306281</v>
      </c>
      <c r="AB40" s="60"/>
      <c r="AC40" s="60"/>
      <c r="AD40" s="60"/>
      <c r="AE40" s="60"/>
      <c r="AF40" s="61"/>
      <c r="AG40" s="62">
        <v>16306281</v>
      </c>
      <c r="AH40" s="63"/>
      <c r="AI40" s="63"/>
      <c r="AJ40" s="63"/>
      <c r="AK40" s="63"/>
      <c r="AL40" s="63"/>
      <c r="AM40" s="63"/>
      <c r="AN40" s="63"/>
      <c r="AO40" s="64"/>
      <c r="AP40" s="95" t="s">
        <v>11</v>
      </c>
      <c r="AQ40" s="96"/>
      <c r="AR40" s="96"/>
      <c r="AS40" s="96"/>
      <c r="AT40" s="96"/>
      <c r="AU40" s="97"/>
      <c r="AV40" s="95" t="s">
        <v>11</v>
      </c>
      <c r="AW40" s="96"/>
      <c r="AX40" s="96"/>
      <c r="AY40" s="96"/>
      <c r="AZ40" s="97"/>
      <c r="BA40" s="95"/>
      <c r="BB40" s="96"/>
      <c r="BC40" s="96"/>
      <c r="BD40" s="96"/>
      <c r="BE40" s="96"/>
      <c r="BF40" s="96"/>
      <c r="BG40" s="97"/>
      <c r="BH40" s="119"/>
      <c r="BI40" s="120"/>
      <c r="BJ40" s="120"/>
      <c r="BK40" s="121"/>
      <c r="BL40" s="59">
        <v>7479250.9900000002</v>
      </c>
      <c r="BM40" s="60"/>
      <c r="BN40" s="60"/>
      <c r="BO40" s="61"/>
      <c r="BP40" s="228">
        <f t="shared" si="9"/>
        <v>0.45867301011187039</v>
      </c>
      <c r="BQ40" s="229"/>
      <c r="BR40" s="230"/>
    </row>
    <row r="41" spans="1:70" ht="15" customHeight="1" x14ac:dyDescent="0.25">
      <c r="A41" s="74" t="s">
        <v>22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7">
        <v>220</v>
      </c>
      <c r="Q41" s="78"/>
      <c r="R41" s="78"/>
      <c r="S41" s="79"/>
      <c r="T41" s="77"/>
      <c r="U41" s="78"/>
      <c r="V41" s="78"/>
      <c r="W41" s="79"/>
      <c r="X41" s="29" t="s">
        <v>74</v>
      </c>
      <c r="Y41" s="30">
        <v>112</v>
      </c>
      <c r="Z41" s="30">
        <v>112</v>
      </c>
      <c r="AA41" s="92">
        <f>AG41</f>
        <v>130000</v>
      </c>
      <c r="AB41" s="93"/>
      <c r="AC41" s="93"/>
      <c r="AD41" s="93"/>
      <c r="AE41" s="93"/>
      <c r="AF41" s="94"/>
      <c r="AG41" s="92">
        <f>AG42</f>
        <v>130000</v>
      </c>
      <c r="AH41" s="93"/>
      <c r="AI41" s="93"/>
      <c r="AJ41" s="93"/>
      <c r="AK41" s="93"/>
      <c r="AL41" s="93"/>
      <c r="AM41" s="93"/>
      <c r="AN41" s="93"/>
      <c r="AO41" s="94"/>
      <c r="AP41" s="92"/>
      <c r="AQ41" s="93"/>
      <c r="AR41" s="93"/>
      <c r="AS41" s="93"/>
      <c r="AT41" s="93"/>
      <c r="AU41" s="94"/>
      <c r="AV41" s="92"/>
      <c r="AW41" s="93"/>
      <c r="AX41" s="93"/>
      <c r="AY41" s="93"/>
      <c r="AZ41" s="94"/>
      <c r="BA41" s="246"/>
      <c r="BB41" s="247"/>
      <c r="BC41" s="247"/>
      <c r="BD41" s="247"/>
      <c r="BE41" s="247"/>
      <c r="BF41" s="247"/>
      <c r="BG41" s="248"/>
      <c r="BH41" s="193"/>
      <c r="BI41" s="194"/>
      <c r="BJ41" s="194"/>
      <c r="BK41" s="195"/>
      <c r="BL41" s="92">
        <f>BL42</f>
        <v>73923.3</v>
      </c>
      <c r="BM41" s="93"/>
      <c r="BN41" s="93"/>
      <c r="BO41" s="94"/>
      <c r="BP41" s="231">
        <f t="shared" ref="BP41:BP43" si="10">BL41/AA41</f>
        <v>0.56864076923076923</v>
      </c>
      <c r="BQ41" s="232"/>
      <c r="BR41" s="233"/>
    </row>
    <row r="42" spans="1:70" ht="15" customHeight="1" x14ac:dyDescent="0.25">
      <c r="A42" s="107" t="s">
        <v>23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65"/>
      <c r="Q42" s="66"/>
      <c r="R42" s="66"/>
      <c r="S42" s="67"/>
      <c r="T42" s="65"/>
      <c r="U42" s="66"/>
      <c r="V42" s="66"/>
      <c r="W42" s="67"/>
      <c r="X42" s="12" t="s">
        <v>74</v>
      </c>
      <c r="Y42" s="19">
        <v>112</v>
      </c>
      <c r="Z42" s="19">
        <v>112</v>
      </c>
      <c r="AA42" s="59">
        <f>AG42</f>
        <v>130000</v>
      </c>
      <c r="AB42" s="60"/>
      <c r="AC42" s="60"/>
      <c r="AD42" s="60"/>
      <c r="AE42" s="60"/>
      <c r="AF42" s="61"/>
      <c r="AG42" s="59">
        <v>130000</v>
      </c>
      <c r="AH42" s="60"/>
      <c r="AI42" s="60"/>
      <c r="AJ42" s="60"/>
      <c r="AK42" s="60"/>
      <c r="AL42" s="60"/>
      <c r="AM42" s="60"/>
      <c r="AN42" s="60"/>
      <c r="AO42" s="61"/>
      <c r="AP42" s="95"/>
      <c r="AQ42" s="96"/>
      <c r="AR42" s="96"/>
      <c r="AS42" s="96"/>
      <c r="AT42" s="96"/>
      <c r="AU42" s="97"/>
      <c r="AV42" s="95"/>
      <c r="AW42" s="96"/>
      <c r="AX42" s="96"/>
      <c r="AY42" s="96"/>
      <c r="AZ42" s="97"/>
      <c r="BA42" s="95"/>
      <c r="BB42" s="96"/>
      <c r="BC42" s="96"/>
      <c r="BD42" s="96"/>
      <c r="BE42" s="96"/>
      <c r="BF42" s="96"/>
      <c r="BG42" s="97"/>
      <c r="BH42" s="119"/>
      <c r="BI42" s="120"/>
      <c r="BJ42" s="120"/>
      <c r="BK42" s="121"/>
      <c r="BL42" s="59">
        <v>73923.3</v>
      </c>
      <c r="BM42" s="60"/>
      <c r="BN42" s="60"/>
      <c r="BO42" s="61"/>
      <c r="BP42" s="249">
        <f t="shared" si="10"/>
        <v>0.56864076923076923</v>
      </c>
      <c r="BQ42" s="250"/>
      <c r="BR42" s="251"/>
    </row>
    <row r="43" spans="1:70" ht="19.5" customHeight="1" x14ac:dyDescent="0.25">
      <c r="A43" s="74" t="s">
        <v>26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  <c r="P43" s="77">
        <v>260</v>
      </c>
      <c r="Q43" s="78"/>
      <c r="R43" s="78"/>
      <c r="S43" s="79"/>
      <c r="T43" s="134"/>
      <c r="U43" s="135"/>
      <c r="V43" s="135"/>
      <c r="W43" s="136"/>
      <c r="X43" s="29" t="s">
        <v>74</v>
      </c>
      <c r="Y43" s="30">
        <v>244</v>
      </c>
      <c r="Z43" s="30">
        <v>244</v>
      </c>
      <c r="AA43" s="92">
        <f>AA44+AA45</f>
        <v>2044245</v>
      </c>
      <c r="AB43" s="93"/>
      <c r="AC43" s="93"/>
      <c r="AD43" s="93"/>
      <c r="AE43" s="93"/>
      <c r="AF43" s="94"/>
      <c r="AG43" s="92">
        <f>AG44+AG45</f>
        <v>2044245</v>
      </c>
      <c r="AH43" s="93"/>
      <c r="AI43" s="93"/>
      <c r="AJ43" s="93"/>
      <c r="AK43" s="93"/>
      <c r="AL43" s="93"/>
      <c r="AM43" s="93"/>
      <c r="AN43" s="93"/>
      <c r="AO43" s="94"/>
      <c r="AP43" s="92"/>
      <c r="AQ43" s="93"/>
      <c r="AR43" s="93"/>
      <c r="AS43" s="93"/>
      <c r="AT43" s="93"/>
      <c r="AU43" s="94"/>
      <c r="AV43" s="92"/>
      <c r="AW43" s="93"/>
      <c r="AX43" s="93"/>
      <c r="AY43" s="93"/>
      <c r="AZ43" s="94"/>
      <c r="BA43" s="246"/>
      <c r="BB43" s="247"/>
      <c r="BC43" s="247"/>
      <c r="BD43" s="247"/>
      <c r="BE43" s="247"/>
      <c r="BF43" s="247"/>
      <c r="BG43" s="248"/>
      <c r="BH43" s="193"/>
      <c r="BI43" s="194"/>
      <c r="BJ43" s="194"/>
      <c r="BK43" s="195"/>
      <c r="BL43" s="92">
        <f>BL44+BL45</f>
        <v>692640.41999999993</v>
      </c>
      <c r="BM43" s="93"/>
      <c r="BN43" s="93"/>
      <c r="BO43" s="94"/>
      <c r="BP43" s="231">
        <f t="shared" si="10"/>
        <v>0.33882456359193736</v>
      </c>
      <c r="BQ43" s="232"/>
      <c r="BR43" s="233"/>
    </row>
    <row r="44" spans="1:70" ht="19.5" customHeight="1" x14ac:dyDescent="0.25">
      <c r="A44" s="80" t="s">
        <v>25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/>
      <c r="P44" s="83">
        <v>260</v>
      </c>
      <c r="Q44" s="84"/>
      <c r="R44" s="84"/>
      <c r="S44" s="85"/>
      <c r="T44" s="104" t="s">
        <v>48</v>
      </c>
      <c r="U44" s="105"/>
      <c r="V44" s="105"/>
      <c r="W44" s="106"/>
      <c r="X44" s="12" t="s">
        <v>83</v>
      </c>
      <c r="Y44" s="15">
        <v>244</v>
      </c>
      <c r="Z44" s="15">
        <v>244</v>
      </c>
      <c r="AA44" s="59">
        <f t="shared" ref="AA44:AA49" si="11">AG44</f>
        <v>750000</v>
      </c>
      <c r="AB44" s="60"/>
      <c r="AC44" s="60"/>
      <c r="AD44" s="60"/>
      <c r="AE44" s="60"/>
      <c r="AF44" s="61"/>
      <c r="AG44" s="62">
        <v>750000</v>
      </c>
      <c r="AH44" s="63"/>
      <c r="AI44" s="63"/>
      <c r="AJ44" s="63"/>
      <c r="AK44" s="63"/>
      <c r="AL44" s="63"/>
      <c r="AM44" s="63"/>
      <c r="AN44" s="63"/>
      <c r="AO44" s="64"/>
      <c r="AP44" s="95" t="s">
        <v>11</v>
      </c>
      <c r="AQ44" s="96"/>
      <c r="AR44" s="96"/>
      <c r="AS44" s="96"/>
      <c r="AT44" s="96"/>
      <c r="AU44" s="97"/>
      <c r="AV44" s="95" t="s">
        <v>11</v>
      </c>
      <c r="AW44" s="96"/>
      <c r="AX44" s="96"/>
      <c r="AY44" s="96"/>
      <c r="AZ44" s="97"/>
      <c r="BA44" s="95"/>
      <c r="BB44" s="96"/>
      <c r="BC44" s="96"/>
      <c r="BD44" s="96"/>
      <c r="BE44" s="96"/>
      <c r="BF44" s="96"/>
      <c r="BG44" s="97"/>
      <c r="BH44" s="119"/>
      <c r="BI44" s="120"/>
      <c r="BJ44" s="120"/>
      <c r="BK44" s="121"/>
      <c r="BL44" s="59">
        <v>191846</v>
      </c>
      <c r="BM44" s="60"/>
      <c r="BN44" s="60"/>
      <c r="BO44" s="61"/>
      <c r="BP44" s="249">
        <f t="shared" ref="BP44:BP47" si="12">BL44/AA44</f>
        <v>0.25579466666666667</v>
      </c>
      <c r="BQ44" s="250"/>
      <c r="BR44" s="251"/>
    </row>
    <row r="45" spans="1:70" ht="15" customHeight="1" x14ac:dyDescent="0.25">
      <c r="A45" s="107" t="s">
        <v>25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  <c r="P45" s="65">
        <v>260</v>
      </c>
      <c r="Q45" s="66"/>
      <c r="R45" s="66"/>
      <c r="S45" s="67"/>
      <c r="T45" s="143" t="s">
        <v>48</v>
      </c>
      <c r="U45" s="144"/>
      <c r="V45" s="144"/>
      <c r="W45" s="145"/>
      <c r="X45" s="12" t="s">
        <v>74</v>
      </c>
      <c r="Y45" s="33" t="s">
        <v>65</v>
      </c>
      <c r="Z45" s="33" t="s">
        <v>65</v>
      </c>
      <c r="AA45" s="59">
        <f t="shared" si="11"/>
        <v>1294245</v>
      </c>
      <c r="AB45" s="60"/>
      <c r="AC45" s="60"/>
      <c r="AD45" s="60"/>
      <c r="AE45" s="60"/>
      <c r="AF45" s="61"/>
      <c r="AG45" s="62">
        <v>1294245</v>
      </c>
      <c r="AH45" s="63"/>
      <c r="AI45" s="63"/>
      <c r="AJ45" s="63"/>
      <c r="AK45" s="63"/>
      <c r="AL45" s="63"/>
      <c r="AM45" s="63"/>
      <c r="AN45" s="63"/>
      <c r="AO45" s="64"/>
      <c r="AP45" s="95" t="s">
        <v>11</v>
      </c>
      <c r="AQ45" s="96"/>
      <c r="AR45" s="96"/>
      <c r="AS45" s="96"/>
      <c r="AT45" s="96"/>
      <c r="AU45" s="97"/>
      <c r="AV45" s="95" t="s">
        <v>11</v>
      </c>
      <c r="AW45" s="96"/>
      <c r="AX45" s="96"/>
      <c r="AY45" s="96"/>
      <c r="AZ45" s="97"/>
      <c r="BA45" s="95"/>
      <c r="BB45" s="96"/>
      <c r="BC45" s="96"/>
      <c r="BD45" s="96"/>
      <c r="BE45" s="96"/>
      <c r="BF45" s="96"/>
      <c r="BG45" s="97"/>
      <c r="BH45" s="119"/>
      <c r="BI45" s="120"/>
      <c r="BJ45" s="120"/>
      <c r="BK45" s="121"/>
      <c r="BL45" s="59">
        <v>500794.42</v>
      </c>
      <c r="BM45" s="60"/>
      <c r="BN45" s="60"/>
      <c r="BO45" s="61"/>
      <c r="BP45" s="249">
        <f t="shared" si="12"/>
        <v>0.38693942800628939</v>
      </c>
      <c r="BQ45" s="250"/>
      <c r="BR45" s="251"/>
    </row>
    <row r="46" spans="1:70" ht="15" customHeight="1" x14ac:dyDescent="0.25">
      <c r="A46" s="68" t="s">
        <v>51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1">
        <v>200</v>
      </c>
      <c r="Q46" s="72"/>
      <c r="R46" s="72"/>
      <c r="S46" s="73"/>
      <c r="T46" s="71" t="s">
        <v>11</v>
      </c>
      <c r="U46" s="72"/>
      <c r="V46" s="72"/>
      <c r="W46" s="73"/>
      <c r="X46" s="25" t="s">
        <v>73</v>
      </c>
      <c r="Y46" s="26"/>
      <c r="Z46" s="26"/>
      <c r="AA46" s="110">
        <f t="shared" si="11"/>
        <v>60597054.149999999</v>
      </c>
      <c r="AB46" s="111"/>
      <c r="AC46" s="111"/>
      <c r="AD46" s="111"/>
      <c r="AE46" s="111"/>
      <c r="AF46" s="112"/>
      <c r="AG46" s="122">
        <f>AG47+AG50+AG52+AG55</f>
        <v>60597054.149999999</v>
      </c>
      <c r="AH46" s="123"/>
      <c r="AI46" s="123"/>
      <c r="AJ46" s="123"/>
      <c r="AK46" s="123"/>
      <c r="AL46" s="123"/>
      <c r="AM46" s="123"/>
      <c r="AN46" s="123"/>
      <c r="AO46" s="124"/>
      <c r="AP46" s="110"/>
      <c r="AQ46" s="111"/>
      <c r="AR46" s="111"/>
      <c r="AS46" s="111"/>
      <c r="AT46" s="111"/>
      <c r="AU46" s="112"/>
      <c r="AV46" s="110"/>
      <c r="AW46" s="111"/>
      <c r="AX46" s="111"/>
      <c r="AY46" s="111"/>
      <c r="AZ46" s="112"/>
      <c r="BA46" s="110"/>
      <c r="BB46" s="111"/>
      <c r="BC46" s="111"/>
      <c r="BD46" s="111"/>
      <c r="BE46" s="111"/>
      <c r="BF46" s="111"/>
      <c r="BG46" s="112"/>
      <c r="BH46" s="98"/>
      <c r="BI46" s="99"/>
      <c r="BJ46" s="99"/>
      <c r="BK46" s="100"/>
      <c r="BL46" s="110">
        <f>BL47+BL50+BL52+BL55</f>
        <v>29175705.210000001</v>
      </c>
      <c r="BM46" s="111"/>
      <c r="BN46" s="111"/>
      <c r="BO46" s="112"/>
      <c r="BP46" s="190">
        <f t="shared" si="12"/>
        <v>0.4814706856504839</v>
      </c>
      <c r="BQ46" s="191"/>
      <c r="BR46" s="192"/>
    </row>
    <row r="47" spans="1:70" ht="15" customHeight="1" x14ac:dyDescent="0.25">
      <c r="A47" s="74" t="s">
        <v>21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7">
        <v>210</v>
      </c>
      <c r="Q47" s="78"/>
      <c r="R47" s="78"/>
      <c r="S47" s="79"/>
      <c r="T47" s="77"/>
      <c r="U47" s="78"/>
      <c r="V47" s="78"/>
      <c r="W47" s="79"/>
      <c r="X47" s="29" t="s">
        <v>73</v>
      </c>
      <c r="Y47" s="30"/>
      <c r="Z47" s="30"/>
      <c r="AA47" s="92">
        <f t="shared" si="11"/>
        <v>52836801.140000001</v>
      </c>
      <c r="AB47" s="93"/>
      <c r="AC47" s="93"/>
      <c r="AD47" s="93"/>
      <c r="AE47" s="93"/>
      <c r="AF47" s="94"/>
      <c r="AG47" s="131">
        <f>AG48+AG49</f>
        <v>52836801.140000001</v>
      </c>
      <c r="AH47" s="132"/>
      <c r="AI47" s="132"/>
      <c r="AJ47" s="132"/>
      <c r="AK47" s="132"/>
      <c r="AL47" s="132"/>
      <c r="AM47" s="132"/>
      <c r="AN47" s="132"/>
      <c r="AO47" s="133"/>
      <c r="AP47" s="92"/>
      <c r="AQ47" s="93"/>
      <c r="AR47" s="93"/>
      <c r="AS47" s="93"/>
      <c r="AT47" s="93"/>
      <c r="AU47" s="94"/>
      <c r="AV47" s="92"/>
      <c r="AW47" s="93"/>
      <c r="AX47" s="93"/>
      <c r="AY47" s="93"/>
      <c r="AZ47" s="94"/>
      <c r="BA47" s="92"/>
      <c r="BB47" s="93"/>
      <c r="BC47" s="93"/>
      <c r="BD47" s="93"/>
      <c r="BE47" s="93"/>
      <c r="BF47" s="93"/>
      <c r="BG47" s="94"/>
      <c r="BH47" s="193"/>
      <c r="BI47" s="194"/>
      <c r="BJ47" s="194"/>
      <c r="BK47" s="195"/>
      <c r="BL47" s="92">
        <f>BL48+BL49</f>
        <v>24849951.899999999</v>
      </c>
      <c r="BM47" s="93"/>
      <c r="BN47" s="93"/>
      <c r="BO47" s="94"/>
      <c r="BP47" s="187">
        <f t="shared" si="12"/>
        <v>0.4703152227962451</v>
      </c>
      <c r="BQ47" s="188"/>
      <c r="BR47" s="189"/>
    </row>
    <row r="48" spans="1:70" ht="15" customHeight="1" x14ac:dyDescent="0.25">
      <c r="A48" s="80" t="s">
        <v>49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83"/>
      <c r="Q48" s="84"/>
      <c r="R48" s="84"/>
      <c r="S48" s="85"/>
      <c r="T48" s="104" t="s">
        <v>48</v>
      </c>
      <c r="U48" s="105"/>
      <c r="V48" s="105"/>
      <c r="W48" s="106"/>
      <c r="X48" s="12" t="s">
        <v>73</v>
      </c>
      <c r="Y48" s="10">
        <v>111</v>
      </c>
      <c r="Z48" s="10">
        <v>111</v>
      </c>
      <c r="AA48" s="59">
        <f t="shared" si="11"/>
        <v>40594609.140000001</v>
      </c>
      <c r="AB48" s="60"/>
      <c r="AC48" s="60"/>
      <c r="AD48" s="60"/>
      <c r="AE48" s="60"/>
      <c r="AF48" s="61"/>
      <c r="AG48" s="62">
        <v>40594609.140000001</v>
      </c>
      <c r="AH48" s="63"/>
      <c r="AI48" s="63"/>
      <c r="AJ48" s="63"/>
      <c r="AK48" s="63"/>
      <c r="AL48" s="63"/>
      <c r="AM48" s="63"/>
      <c r="AN48" s="63"/>
      <c r="AO48" s="64"/>
      <c r="AP48" s="95" t="s">
        <v>11</v>
      </c>
      <c r="AQ48" s="96"/>
      <c r="AR48" s="96"/>
      <c r="AS48" s="96"/>
      <c r="AT48" s="96"/>
      <c r="AU48" s="97"/>
      <c r="AV48" s="95" t="s">
        <v>11</v>
      </c>
      <c r="AW48" s="96"/>
      <c r="AX48" s="96"/>
      <c r="AY48" s="96"/>
      <c r="AZ48" s="97"/>
      <c r="BA48" s="95"/>
      <c r="BB48" s="96"/>
      <c r="BC48" s="96"/>
      <c r="BD48" s="96"/>
      <c r="BE48" s="96"/>
      <c r="BF48" s="96"/>
      <c r="BG48" s="97"/>
      <c r="BH48" s="119"/>
      <c r="BI48" s="120"/>
      <c r="BJ48" s="120"/>
      <c r="BK48" s="121"/>
      <c r="BL48" s="59">
        <v>20149078.25</v>
      </c>
      <c r="BM48" s="60"/>
      <c r="BN48" s="60"/>
      <c r="BO48" s="61"/>
      <c r="BP48" s="228">
        <f t="shared" ref="BP48:BP57" si="13">BL48/AA48</f>
        <v>0.49634862058928053</v>
      </c>
      <c r="BQ48" s="229"/>
      <c r="BR48" s="230"/>
    </row>
    <row r="49" spans="1:72" ht="15" customHeight="1" x14ac:dyDescent="0.25">
      <c r="A49" s="80" t="s">
        <v>50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83"/>
      <c r="Q49" s="84"/>
      <c r="R49" s="84"/>
      <c r="S49" s="85"/>
      <c r="T49" s="104" t="s">
        <v>48</v>
      </c>
      <c r="U49" s="105"/>
      <c r="V49" s="105"/>
      <c r="W49" s="106"/>
      <c r="X49" s="12" t="s">
        <v>73</v>
      </c>
      <c r="Y49" s="10">
        <v>119</v>
      </c>
      <c r="Z49" s="10">
        <v>119</v>
      </c>
      <c r="AA49" s="59">
        <f t="shared" si="11"/>
        <v>12242192</v>
      </c>
      <c r="AB49" s="60"/>
      <c r="AC49" s="60"/>
      <c r="AD49" s="60"/>
      <c r="AE49" s="60"/>
      <c r="AF49" s="61"/>
      <c r="AG49" s="62">
        <v>12242192</v>
      </c>
      <c r="AH49" s="63"/>
      <c r="AI49" s="63"/>
      <c r="AJ49" s="63"/>
      <c r="AK49" s="63"/>
      <c r="AL49" s="63"/>
      <c r="AM49" s="63"/>
      <c r="AN49" s="63"/>
      <c r="AO49" s="64"/>
      <c r="AP49" s="95" t="s">
        <v>11</v>
      </c>
      <c r="AQ49" s="96"/>
      <c r="AR49" s="96"/>
      <c r="AS49" s="96"/>
      <c r="AT49" s="96"/>
      <c r="AU49" s="97"/>
      <c r="AV49" s="95" t="s">
        <v>11</v>
      </c>
      <c r="AW49" s="96"/>
      <c r="AX49" s="96"/>
      <c r="AY49" s="96"/>
      <c r="AZ49" s="97"/>
      <c r="BA49" s="59"/>
      <c r="BB49" s="60"/>
      <c r="BC49" s="60"/>
      <c r="BD49" s="60"/>
      <c r="BE49" s="60"/>
      <c r="BF49" s="60"/>
      <c r="BG49" s="61"/>
      <c r="BH49" s="119"/>
      <c r="BI49" s="120"/>
      <c r="BJ49" s="120"/>
      <c r="BK49" s="121"/>
      <c r="BL49" s="59">
        <v>4700873.6500000004</v>
      </c>
      <c r="BM49" s="60"/>
      <c r="BN49" s="60"/>
      <c r="BO49" s="61"/>
      <c r="BP49" s="228">
        <f t="shared" si="13"/>
        <v>0.38398953798470081</v>
      </c>
      <c r="BQ49" s="229"/>
      <c r="BR49" s="230"/>
    </row>
    <row r="50" spans="1:72" ht="15" customHeight="1" x14ac:dyDescent="0.25">
      <c r="A50" s="74" t="s">
        <v>22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7">
        <v>220</v>
      </c>
      <c r="Q50" s="78"/>
      <c r="R50" s="78"/>
      <c r="S50" s="79"/>
      <c r="T50" s="77"/>
      <c r="U50" s="78"/>
      <c r="V50" s="78"/>
      <c r="W50" s="79"/>
      <c r="X50" s="29" t="s">
        <v>73</v>
      </c>
      <c r="Y50" s="30"/>
      <c r="Z50" s="30"/>
      <c r="AA50" s="92">
        <f t="shared" ref="AA50" si="14">AG50</f>
        <v>25000</v>
      </c>
      <c r="AB50" s="93"/>
      <c r="AC50" s="93"/>
      <c r="AD50" s="93"/>
      <c r="AE50" s="93"/>
      <c r="AF50" s="94"/>
      <c r="AG50" s="131">
        <f>AG51</f>
        <v>25000</v>
      </c>
      <c r="AH50" s="132"/>
      <c r="AI50" s="132"/>
      <c r="AJ50" s="132"/>
      <c r="AK50" s="132"/>
      <c r="AL50" s="132"/>
      <c r="AM50" s="132"/>
      <c r="AN50" s="132"/>
      <c r="AO50" s="133"/>
      <c r="AP50" s="92"/>
      <c r="AQ50" s="93"/>
      <c r="AR50" s="93"/>
      <c r="AS50" s="93"/>
      <c r="AT50" s="93"/>
      <c r="AU50" s="94"/>
      <c r="AV50" s="92"/>
      <c r="AW50" s="93"/>
      <c r="AX50" s="93"/>
      <c r="AY50" s="93"/>
      <c r="AZ50" s="94"/>
      <c r="BA50" s="92"/>
      <c r="BB50" s="93"/>
      <c r="BC50" s="93"/>
      <c r="BD50" s="93"/>
      <c r="BE50" s="93"/>
      <c r="BF50" s="93"/>
      <c r="BG50" s="94"/>
      <c r="BH50" s="193"/>
      <c r="BI50" s="194"/>
      <c r="BJ50" s="194"/>
      <c r="BK50" s="195"/>
      <c r="BL50" s="92">
        <f>BL51</f>
        <v>9342</v>
      </c>
      <c r="BM50" s="93"/>
      <c r="BN50" s="93"/>
      <c r="BO50" s="94"/>
      <c r="BP50" s="187">
        <f t="shared" ref="BP50:BP51" si="15">BL50/AA50</f>
        <v>0.37368000000000001</v>
      </c>
      <c r="BQ50" s="188"/>
      <c r="BR50" s="189"/>
    </row>
    <row r="51" spans="1:72" ht="15" customHeight="1" x14ac:dyDescent="0.25">
      <c r="A51" s="80" t="s">
        <v>23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83"/>
      <c r="Q51" s="84"/>
      <c r="R51" s="84"/>
      <c r="S51" s="85"/>
      <c r="T51" s="104" t="s">
        <v>48</v>
      </c>
      <c r="U51" s="105"/>
      <c r="V51" s="105"/>
      <c r="W51" s="106"/>
      <c r="X51" s="12" t="s">
        <v>73</v>
      </c>
      <c r="Y51" s="10">
        <v>112</v>
      </c>
      <c r="Z51" s="10">
        <v>112</v>
      </c>
      <c r="AA51" s="113">
        <f t="shared" ref="AA51" si="16">AG51</f>
        <v>25000</v>
      </c>
      <c r="AB51" s="114"/>
      <c r="AC51" s="114"/>
      <c r="AD51" s="114"/>
      <c r="AE51" s="114"/>
      <c r="AF51" s="115"/>
      <c r="AG51" s="62">
        <v>25000</v>
      </c>
      <c r="AH51" s="63"/>
      <c r="AI51" s="63"/>
      <c r="AJ51" s="63"/>
      <c r="AK51" s="63"/>
      <c r="AL51" s="63"/>
      <c r="AM51" s="63"/>
      <c r="AN51" s="63"/>
      <c r="AO51" s="64"/>
      <c r="AP51" s="113" t="s">
        <v>11</v>
      </c>
      <c r="AQ51" s="114"/>
      <c r="AR51" s="114"/>
      <c r="AS51" s="114"/>
      <c r="AT51" s="114"/>
      <c r="AU51" s="115"/>
      <c r="AV51" s="113" t="s">
        <v>11</v>
      </c>
      <c r="AW51" s="114"/>
      <c r="AX51" s="114"/>
      <c r="AY51" s="114"/>
      <c r="AZ51" s="115"/>
      <c r="BA51" s="59"/>
      <c r="BB51" s="60"/>
      <c r="BC51" s="60"/>
      <c r="BD51" s="60"/>
      <c r="BE51" s="60"/>
      <c r="BF51" s="60"/>
      <c r="BG51" s="61"/>
      <c r="BH51" s="56"/>
      <c r="BI51" s="57"/>
      <c r="BJ51" s="57"/>
      <c r="BK51" s="58"/>
      <c r="BL51" s="59">
        <v>9342</v>
      </c>
      <c r="BM51" s="60"/>
      <c r="BN51" s="60"/>
      <c r="BO51" s="61"/>
      <c r="BP51" s="228">
        <f t="shared" si="15"/>
        <v>0.37368000000000001</v>
      </c>
      <c r="BQ51" s="229"/>
      <c r="BR51" s="230"/>
    </row>
    <row r="52" spans="1:72" ht="15" customHeight="1" x14ac:dyDescent="0.25">
      <c r="A52" s="74" t="s">
        <v>24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7">
        <v>230</v>
      </c>
      <c r="Q52" s="78"/>
      <c r="R52" s="78"/>
      <c r="S52" s="79"/>
      <c r="T52" s="77"/>
      <c r="U52" s="78"/>
      <c r="V52" s="78"/>
      <c r="W52" s="79"/>
      <c r="X52" s="29" t="s">
        <v>73</v>
      </c>
      <c r="Y52" s="30"/>
      <c r="Z52" s="30"/>
      <c r="AA52" s="92">
        <f>AA53+AA54</f>
        <v>80000</v>
      </c>
      <c r="AB52" s="93"/>
      <c r="AC52" s="93"/>
      <c r="AD52" s="93"/>
      <c r="AE52" s="93"/>
      <c r="AF52" s="94"/>
      <c r="AG52" s="131">
        <f>AG53+AG54</f>
        <v>80000</v>
      </c>
      <c r="AH52" s="132"/>
      <c r="AI52" s="132"/>
      <c r="AJ52" s="132"/>
      <c r="AK52" s="132"/>
      <c r="AL52" s="132"/>
      <c r="AM52" s="132"/>
      <c r="AN52" s="132"/>
      <c r="AO52" s="133"/>
      <c r="AP52" s="92"/>
      <c r="AQ52" s="93"/>
      <c r="AR52" s="93"/>
      <c r="AS52" s="93"/>
      <c r="AT52" s="93"/>
      <c r="AU52" s="94"/>
      <c r="AV52" s="92"/>
      <c r="AW52" s="93"/>
      <c r="AX52" s="93"/>
      <c r="AY52" s="93"/>
      <c r="AZ52" s="94"/>
      <c r="BA52" s="246"/>
      <c r="BB52" s="247"/>
      <c r="BC52" s="247"/>
      <c r="BD52" s="247"/>
      <c r="BE52" s="247"/>
      <c r="BF52" s="247"/>
      <c r="BG52" s="248"/>
      <c r="BH52" s="193"/>
      <c r="BI52" s="194"/>
      <c r="BJ52" s="194"/>
      <c r="BK52" s="195"/>
      <c r="BL52" s="92">
        <f>BL53</f>
        <v>1468.16</v>
      </c>
      <c r="BM52" s="93"/>
      <c r="BN52" s="93"/>
      <c r="BO52" s="94"/>
      <c r="BP52" s="187">
        <f t="shared" si="13"/>
        <v>1.8352E-2</v>
      </c>
      <c r="BQ52" s="188"/>
      <c r="BR52" s="189"/>
    </row>
    <row r="53" spans="1:72" ht="15" customHeight="1" x14ac:dyDescent="0.25">
      <c r="A53" s="80" t="s">
        <v>23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  <c r="P53" s="83"/>
      <c r="Q53" s="84"/>
      <c r="R53" s="84"/>
      <c r="S53" s="85"/>
      <c r="T53" s="104" t="s">
        <v>48</v>
      </c>
      <c r="U53" s="105"/>
      <c r="V53" s="105"/>
      <c r="W53" s="106"/>
      <c r="X53" s="12" t="s">
        <v>73</v>
      </c>
      <c r="Y53" s="10">
        <v>852</v>
      </c>
      <c r="Z53" s="10">
        <v>852</v>
      </c>
      <c r="AA53" s="59">
        <f t="shared" ref="AA53:AA58" si="17">AG53</f>
        <v>30000</v>
      </c>
      <c r="AB53" s="60"/>
      <c r="AC53" s="60"/>
      <c r="AD53" s="60"/>
      <c r="AE53" s="60"/>
      <c r="AF53" s="61"/>
      <c r="AG53" s="62">
        <v>30000</v>
      </c>
      <c r="AH53" s="63"/>
      <c r="AI53" s="63"/>
      <c r="AJ53" s="63"/>
      <c r="AK53" s="63"/>
      <c r="AL53" s="63"/>
      <c r="AM53" s="63"/>
      <c r="AN53" s="63"/>
      <c r="AO53" s="64"/>
      <c r="AP53" s="113" t="s">
        <v>11</v>
      </c>
      <c r="AQ53" s="114"/>
      <c r="AR53" s="114"/>
      <c r="AS53" s="114"/>
      <c r="AT53" s="114"/>
      <c r="AU53" s="115"/>
      <c r="AV53" s="113" t="s">
        <v>11</v>
      </c>
      <c r="AW53" s="114"/>
      <c r="AX53" s="114"/>
      <c r="AY53" s="114"/>
      <c r="AZ53" s="115"/>
      <c r="BA53" s="59"/>
      <c r="BB53" s="60"/>
      <c r="BC53" s="60"/>
      <c r="BD53" s="60"/>
      <c r="BE53" s="60"/>
      <c r="BF53" s="60"/>
      <c r="BG53" s="61"/>
      <c r="BH53" s="56"/>
      <c r="BI53" s="57"/>
      <c r="BJ53" s="57"/>
      <c r="BK53" s="58"/>
      <c r="BL53" s="59">
        <v>1468.16</v>
      </c>
      <c r="BM53" s="60"/>
      <c r="BN53" s="60"/>
      <c r="BO53" s="61"/>
      <c r="BP53" s="228">
        <f t="shared" ref="BP53" si="18">BL53/AA53</f>
        <v>4.8938666666666672E-2</v>
      </c>
      <c r="BQ53" s="229"/>
      <c r="BR53" s="230"/>
    </row>
    <row r="54" spans="1:72" ht="15" customHeight="1" x14ac:dyDescent="0.25">
      <c r="A54" s="80" t="s">
        <v>23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  <c r="P54" s="83"/>
      <c r="Q54" s="84"/>
      <c r="R54" s="84"/>
      <c r="S54" s="85"/>
      <c r="T54" s="104" t="s">
        <v>48</v>
      </c>
      <c r="U54" s="105"/>
      <c r="V54" s="105"/>
      <c r="W54" s="106"/>
      <c r="X54" s="12" t="s">
        <v>73</v>
      </c>
      <c r="Y54" s="18">
        <v>853</v>
      </c>
      <c r="Z54" s="18">
        <v>853</v>
      </c>
      <c r="AA54" s="59">
        <f t="shared" si="17"/>
        <v>50000</v>
      </c>
      <c r="AB54" s="60"/>
      <c r="AC54" s="60"/>
      <c r="AD54" s="60"/>
      <c r="AE54" s="60"/>
      <c r="AF54" s="61"/>
      <c r="AG54" s="62">
        <v>50000</v>
      </c>
      <c r="AH54" s="63"/>
      <c r="AI54" s="63"/>
      <c r="AJ54" s="63"/>
      <c r="AK54" s="63"/>
      <c r="AL54" s="63"/>
      <c r="AM54" s="63"/>
      <c r="AN54" s="63"/>
      <c r="AO54" s="64"/>
      <c r="AP54" s="113" t="s">
        <v>11</v>
      </c>
      <c r="AQ54" s="114"/>
      <c r="AR54" s="114"/>
      <c r="AS54" s="114"/>
      <c r="AT54" s="114"/>
      <c r="AU54" s="115"/>
      <c r="AV54" s="113" t="s">
        <v>11</v>
      </c>
      <c r="AW54" s="114"/>
      <c r="AX54" s="114"/>
      <c r="AY54" s="114"/>
      <c r="AZ54" s="115"/>
      <c r="BA54" s="59"/>
      <c r="BB54" s="60"/>
      <c r="BC54" s="60"/>
      <c r="BD54" s="60"/>
      <c r="BE54" s="60"/>
      <c r="BF54" s="60"/>
      <c r="BG54" s="61"/>
      <c r="BH54" s="56"/>
      <c r="BI54" s="57"/>
      <c r="BJ54" s="57"/>
      <c r="BK54" s="58"/>
      <c r="BL54" s="59"/>
      <c r="BM54" s="60"/>
      <c r="BN54" s="60"/>
      <c r="BO54" s="61"/>
      <c r="BP54" s="228">
        <f t="shared" si="13"/>
        <v>0</v>
      </c>
      <c r="BQ54" s="229"/>
      <c r="BR54" s="230"/>
    </row>
    <row r="55" spans="1:72" ht="15" customHeight="1" x14ac:dyDescent="0.25">
      <c r="A55" s="74" t="s">
        <v>25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7">
        <v>260</v>
      </c>
      <c r="Q55" s="78"/>
      <c r="R55" s="78"/>
      <c r="S55" s="79"/>
      <c r="T55" s="222" t="s">
        <v>48</v>
      </c>
      <c r="U55" s="223"/>
      <c r="V55" s="223"/>
      <c r="W55" s="224"/>
      <c r="X55" s="29" t="s">
        <v>73</v>
      </c>
      <c r="Y55" s="30">
        <v>244</v>
      </c>
      <c r="Z55" s="30">
        <v>244</v>
      </c>
      <c r="AA55" s="92">
        <f t="shared" si="17"/>
        <v>7655253.0099999998</v>
      </c>
      <c r="AB55" s="93"/>
      <c r="AC55" s="93"/>
      <c r="AD55" s="93"/>
      <c r="AE55" s="93"/>
      <c r="AF55" s="94"/>
      <c r="AG55" s="131">
        <f>AG56+AG57</f>
        <v>7655253.0099999998</v>
      </c>
      <c r="AH55" s="132"/>
      <c r="AI55" s="132"/>
      <c r="AJ55" s="132"/>
      <c r="AK55" s="132"/>
      <c r="AL55" s="132"/>
      <c r="AM55" s="132"/>
      <c r="AN55" s="132"/>
      <c r="AO55" s="133"/>
      <c r="AP55" s="92" t="s">
        <v>11</v>
      </c>
      <c r="AQ55" s="93"/>
      <c r="AR55" s="93"/>
      <c r="AS55" s="93"/>
      <c r="AT55" s="93"/>
      <c r="AU55" s="94"/>
      <c r="AV55" s="92" t="s">
        <v>11</v>
      </c>
      <c r="AW55" s="93"/>
      <c r="AX55" s="93"/>
      <c r="AY55" s="93"/>
      <c r="AZ55" s="94"/>
      <c r="BA55" s="92"/>
      <c r="BB55" s="93"/>
      <c r="BC55" s="93"/>
      <c r="BD55" s="93"/>
      <c r="BE55" s="93"/>
      <c r="BF55" s="93"/>
      <c r="BG55" s="94"/>
      <c r="BH55" s="193"/>
      <c r="BI55" s="194"/>
      <c r="BJ55" s="194"/>
      <c r="BK55" s="195"/>
      <c r="BL55" s="92">
        <f>BL56+BL57</f>
        <v>4314943.1500000004</v>
      </c>
      <c r="BM55" s="93"/>
      <c r="BN55" s="93"/>
      <c r="BO55" s="94"/>
      <c r="BP55" s="187">
        <f t="shared" si="13"/>
        <v>0.56365781044250562</v>
      </c>
      <c r="BQ55" s="188"/>
      <c r="BR55" s="189"/>
    </row>
    <row r="56" spans="1:72" ht="15" customHeigh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  <c r="P56" s="83"/>
      <c r="Q56" s="84"/>
      <c r="R56" s="84"/>
      <c r="S56" s="85"/>
      <c r="T56" s="104"/>
      <c r="U56" s="105"/>
      <c r="V56" s="105"/>
      <c r="W56" s="106"/>
      <c r="X56" s="12" t="s">
        <v>73</v>
      </c>
      <c r="Y56" s="10">
        <v>244</v>
      </c>
      <c r="Z56" s="10">
        <v>244</v>
      </c>
      <c r="AA56" s="59">
        <f t="shared" si="17"/>
        <v>6404203.0099999998</v>
      </c>
      <c r="AB56" s="60"/>
      <c r="AC56" s="60"/>
      <c r="AD56" s="60"/>
      <c r="AE56" s="60"/>
      <c r="AF56" s="61"/>
      <c r="AG56" s="62">
        <v>6404203.0099999998</v>
      </c>
      <c r="AH56" s="63"/>
      <c r="AI56" s="63"/>
      <c r="AJ56" s="63"/>
      <c r="AK56" s="63"/>
      <c r="AL56" s="63"/>
      <c r="AM56" s="63"/>
      <c r="AN56" s="63"/>
      <c r="AO56" s="64"/>
      <c r="AP56" s="95" t="s">
        <v>11</v>
      </c>
      <c r="AQ56" s="96"/>
      <c r="AR56" s="96"/>
      <c r="AS56" s="96"/>
      <c r="AT56" s="96"/>
      <c r="AU56" s="97"/>
      <c r="AV56" s="95" t="s">
        <v>11</v>
      </c>
      <c r="AW56" s="96"/>
      <c r="AX56" s="96"/>
      <c r="AY56" s="96"/>
      <c r="AZ56" s="97"/>
      <c r="BA56" s="95"/>
      <c r="BB56" s="96"/>
      <c r="BC56" s="96"/>
      <c r="BD56" s="96"/>
      <c r="BE56" s="96"/>
      <c r="BF56" s="96"/>
      <c r="BG56" s="97"/>
      <c r="BH56" s="119"/>
      <c r="BI56" s="120"/>
      <c r="BJ56" s="120"/>
      <c r="BK56" s="121"/>
      <c r="BL56" s="59">
        <v>3830792.13</v>
      </c>
      <c r="BM56" s="60"/>
      <c r="BN56" s="60"/>
      <c r="BO56" s="61"/>
      <c r="BP56" s="228">
        <f t="shared" si="13"/>
        <v>0.59816844094703359</v>
      </c>
      <c r="BQ56" s="229"/>
      <c r="BR56" s="230"/>
    </row>
    <row r="57" spans="1:72" x14ac:dyDescent="0.25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65"/>
      <c r="Q57" s="66"/>
      <c r="R57" s="66"/>
      <c r="S57" s="67"/>
      <c r="T57" s="143"/>
      <c r="U57" s="144"/>
      <c r="V57" s="144"/>
      <c r="W57" s="145"/>
      <c r="X57" s="12" t="s">
        <v>86</v>
      </c>
      <c r="Y57" s="19">
        <v>244</v>
      </c>
      <c r="Z57" s="19">
        <v>244</v>
      </c>
      <c r="AA57" s="59">
        <f t="shared" si="17"/>
        <v>1251050</v>
      </c>
      <c r="AB57" s="60"/>
      <c r="AC57" s="60"/>
      <c r="AD57" s="60"/>
      <c r="AE57" s="60"/>
      <c r="AF57" s="61"/>
      <c r="AG57" s="62">
        <v>1251050</v>
      </c>
      <c r="AH57" s="63"/>
      <c r="AI57" s="63"/>
      <c r="AJ57" s="63"/>
      <c r="AK57" s="63"/>
      <c r="AL57" s="63"/>
      <c r="AM57" s="63"/>
      <c r="AN57" s="63"/>
      <c r="AO57" s="64"/>
      <c r="AP57" s="95" t="s">
        <v>11</v>
      </c>
      <c r="AQ57" s="96"/>
      <c r="AR57" s="96"/>
      <c r="AS57" s="96"/>
      <c r="AT57" s="96"/>
      <c r="AU57" s="97"/>
      <c r="AV57" s="95" t="s">
        <v>11</v>
      </c>
      <c r="AW57" s="96"/>
      <c r="AX57" s="96"/>
      <c r="AY57" s="96"/>
      <c r="AZ57" s="97"/>
      <c r="BA57" s="95"/>
      <c r="BB57" s="96"/>
      <c r="BC57" s="96"/>
      <c r="BD57" s="96"/>
      <c r="BE57" s="96"/>
      <c r="BF57" s="96"/>
      <c r="BG57" s="97"/>
      <c r="BH57" s="119"/>
      <c r="BI57" s="120"/>
      <c r="BJ57" s="120"/>
      <c r="BK57" s="121"/>
      <c r="BL57" s="59">
        <v>484151.02</v>
      </c>
      <c r="BM57" s="60"/>
      <c r="BN57" s="60"/>
      <c r="BO57" s="61"/>
      <c r="BP57" s="228">
        <f t="shared" si="13"/>
        <v>0.38699573957875388</v>
      </c>
      <c r="BQ57" s="229"/>
      <c r="BR57" s="230"/>
    </row>
    <row r="58" spans="1:72" ht="14.25" customHeight="1" x14ac:dyDescent="0.25">
      <c r="A58" s="68" t="s">
        <v>51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71">
        <v>200</v>
      </c>
      <c r="Q58" s="72"/>
      <c r="R58" s="72"/>
      <c r="S58" s="73"/>
      <c r="T58" s="71" t="s">
        <v>11</v>
      </c>
      <c r="U58" s="72"/>
      <c r="V58" s="72"/>
      <c r="W58" s="73"/>
      <c r="X58" s="25" t="s">
        <v>72</v>
      </c>
      <c r="Y58" s="26"/>
      <c r="Z58" s="26"/>
      <c r="AA58" s="110">
        <f t="shared" si="17"/>
        <v>28833302.030000001</v>
      </c>
      <c r="AB58" s="111"/>
      <c r="AC58" s="111"/>
      <c r="AD58" s="111"/>
      <c r="AE58" s="111"/>
      <c r="AF58" s="112"/>
      <c r="AG58" s="110">
        <f>AG59+AG62+AG64</f>
        <v>28833302.030000001</v>
      </c>
      <c r="AH58" s="111"/>
      <c r="AI58" s="111"/>
      <c r="AJ58" s="111"/>
      <c r="AK58" s="111"/>
      <c r="AL58" s="111"/>
      <c r="AM58" s="111"/>
      <c r="AN58" s="111"/>
      <c r="AO58" s="112"/>
      <c r="AP58" s="110"/>
      <c r="AQ58" s="111"/>
      <c r="AR58" s="111"/>
      <c r="AS58" s="111"/>
      <c r="AT58" s="111"/>
      <c r="AU58" s="112"/>
      <c r="AV58" s="110"/>
      <c r="AW58" s="111"/>
      <c r="AX58" s="111"/>
      <c r="AY58" s="111"/>
      <c r="AZ58" s="112"/>
      <c r="BA58" s="110"/>
      <c r="BB58" s="111"/>
      <c r="BC58" s="111"/>
      <c r="BD58" s="111"/>
      <c r="BE58" s="111"/>
      <c r="BF58" s="111"/>
      <c r="BG58" s="112"/>
      <c r="BH58" s="98"/>
      <c r="BI58" s="99"/>
      <c r="BJ58" s="99"/>
      <c r="BK58" s="100"/>
      <c r="BL58" s="110">
        <f>BL59+BL62+BL64</f>
        <v>15057332.93</v>
      </c>
      <c r="BM58" s="111"/>
      <c r="BN58" s="111"/>
      <c r="BO58" s="112"/>
      <c r="BP58" s="190">
        <f t="shared" ref="BP58:BP59" si="19">BL58/AA58</f>
        <v>0.52222020614681564</v>
      </c>
      <c r="BQ58" s="191"/>
      <c r="BR58" s="192"/>
    </row>
    <row r="59" spans="1:72" x14ac:dyDescent="0.25">
      <c r="A59" s="74" t="s">
        <v>52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6"/>
      <c r="P59" s="77">
        <v>210</v>
      </c>
      <c r="Q59" s="78"/>
      <c r="R59" s="78"/>
      <c r="S59" s="79"/>
      <c r="T59" s="77"/>
      <c r="U59" s="78"/>
      <c r="V59" s="78"/>
      <c r="W59" s="79"/>
      <c r="X59" s="29" t="s">
        <v>72</v>
      </c>
      <c r="Y59" s="30"/>
      <c r="Z59" s="30"/>
      <c r="AA59" s="92">
        <f>AA60+AA61</f>
        <v>7480542.4699999997</v>
      </c>
      <c r="AB59" s="93"/>
      <c r="AC59" s="93"/>
      <c r="AD59" s="93"/>
      <c r="AE59" s="93"/>
      <c r="AF59" s="94"/>
      <c r="AG59" s="131">
        <f>AG60+AG61</f>
        <v>7480542.4699999997</v>
      </c>
      <c r="AH59" s="132"/>
      <c r="AI59" s="132"/>
      <c r="AJ59" s="132"/>
      <c r="AK59" s="132"/>
      <c r="AL59" s="132"/>
      <c r="AM59" s="132"/>
      <c r="AN59" s="132"/>
      <c r="AO59" s="133"/>
      <c r="AP59" s="92" t="s">
        <v>11</v>
      </c>
      <c r="AQ59" s="93"/>
      <c r="AR59" s="93"/>
      <c r="AS59" s="93"/>
      <c r="AT59" s="93"/>
      <c r="AU59" s="94"/>
      <c r="AV59" s="92" t="s">
        <v>11</v>
      </c>
      <c r="AW59" s="93"/>
      <c r="AX59" s="93"/>
      <c r="AY59" s="93"/>
      <c r="AZ59" s="94"/>
      <c r="BA59" s="92"/>
      <c r="BB59" s="93"/>
      <c r="BC59" s="93"/>
      <c r="BD59" s="93"/>
      <c r="BE59" s="93"/>
      <c r="BF59" s="93"/>
      <c r="BG59" s="94"/>
      <c r="BH59" s="193"/>
      <c r="BI59" s="194"/>
      <c r="BJ59" s="194"/>
      <c r="BK59" s="195"/>
      <c r="BL59" s="92">
        <f>BL60+BL61</f>
        <v>3833859.03</v>
      </c>
      <c r="BM59" s="93"/>
      <c r="BN59" s="93"/>
      <c r="BO59" s="94"/>
      <c r="BP59" s="187">
        <f t="shared" si="19"/>
        <v>0.51251082997995467</v>
      </c>
      <c r="BQ59" s="188"/>
      <c r="BR59" s="189"/>
    </row>
    <row r="60" spans="1:72" x14ac:dyDescent="0.25">
      <c r="A60" s="80" t="s">
        <v>49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2"/>
      <c r="P60" s="83"/>
      <c r="Q60" s="84"/>
      <c r="R60" s="84"/>
      <c r="S60" s="85"/>
      <c r="T60" s="104" t="s">
        <v>48</v>
      </c>
      <c r="U60" s="105"/>
      <c r="V60" s="105"/>
      <c r="W60" s="106"/>
      <c r="X60" s="12" t="s">
        <v>72</v>
      </c>
      <c r="Y60" s="10">
        <v>111</v>
      </c>
      <c r="Z60" s="10">
        <v>111</v>
      </c>
      <c r="AA60" s="59">
        <f>AG60</f>
        <v>5750521.4699999997</v>
      </c>
      <c r="AB60" s="60"/>
      <c r="AC60" s="60"/>
      <c r="AD60" s="60"/>
      <c r="AE60" s="60"/>
      <c r="AF60" s="61"/>
      <c r="AG60" s="62">
        <v>5750521.4699999997</v>
      </c>
      <c r="AH60" s="63"/>
      <c r="AI60" s="63"/>
      <c r="AJ60" s="63"/>
      <c r="AK60" s="63"/>
      <c r="AL60" s="63"/>
      <c r="AM60" s="63"/>
      <c r="AN60" s="63"/>
      <c r="AO60" s="64"/>
      <c r="AP60" s="95" t="s">
        <v>11</v>
      </c>
      <c r="AQ60" s="96"/>
      <c r="AR60" s="96"/>
      <c r="AS60" s="96"/>
      <c r="AT60" s="96"/>
      <c r="AU60" s="97"/>
      <c r="AV60" s="95" t="s">
        <v>11</v>
      </c>
      <c r="AW60" s="96"/>
      <c r="AX60" s="96"/>
      <c r="AY60" s="96"/>
      <c r="AZ60" s="97"/>
      <c r="BA60" s="95"/>
      <c r="BB60" s="96"/>
      <c r="BC60" s="96"/>
      <c r="BD60" s="96"/>
      <c r="BE60" s="96"/>
      <c r="BF60" s="96"/>
      <c r="BG60" s="97"/>
      <c r="BH60" s="119"/>
      <c r="BI60" s="120"/>
      <c r="BJ60" s="120"/>
      <c r="BK60" s="121"/>
      <c r="BL60" s="59">
        <v>2941434.38</v>
      </c>
      <c r="BM60" s="60"/>
      <c r="BN60" s="60"/>
      <c r="BO60" s="61"/>
      <c r="BP60" s="116">
        <f t="shared" ref="BP60:BP90" si="20">BL60/AA60</f>
        <v>0.5115074163874046</v>
      </c>
      <c r="BQ60" s="117"/>
      <c r="BR60" s="118"/>
    </row>
    <row r="61" spans="1:72" x14ac:dyDescent="0.25">
      <c r="A61" s="80" t="s">
        <v>50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2"/>
      <c r="P61" s="83"/>
      <c r="Q61" s="84"/>
      <c r="R61" s="84"/>
      <c r="S61" s="85"/>
      <c r="T61" s="104" t="s">
        <v>48</v>
      </c>
      <c r="U61" s="105"/>
      <c r="V61" s="105"/>
      <c r="W61" s="106"/>
      <c r="X61" s="12" t="s">
        <v>72</v>
      </c>
      <c r="Y61" s="10">
        <v>119</v>
      </c>
      <c r="Z61" s="10">
        <v>119</v>
      </c>
      <c r="AA61" s="59">
        <f>AG61</f>
        <v>1730021</v>
      </c>
      <c r="AB61" s="60"/>
      <c r="AC61" s="60"/>
      <c r="AD61" s="60"/>
      <c r="AE61" s="60"/>
      <c r="AF61" s="61"/>
      <c r="AG61" s="62">
        <v>1730021</v>
      </c>
      <c r="AH61" s="63"/>
      <c r="AI61" s="63"/>
      <c r="AJ61" s="63"/>
      <c r="AK61" s="63"/>
      <c r="AL61" s="63"/>
      <c r="AM61" s="63"/>
      <c r="AN61" s="63"/>
      <c r="AO61" s="64"/>
      <c r="AP61" s="95" t="s">
        <v>11</v>
      </c>
      <c r="AQ61" s="96"/>
      <c r="AR61" s="96"/>
      <c r="AS61" s="96"/>
      <c r="AT61" s="96"/>
      <c r="AU61" s="97"/>
      <c r="AV61" s="95" t="s">
        <v>11</v>
      </c>
      <c r="AW61" s="96"/>
      <c r="AX61" s="96"/>
      <c r="AY61" s="96"/>
      <c r="AZ61" s="97"/>
      <c r="BA61" s="95"/>
      <c r="BB61" s="96"/>
      <c r="BC61" s="96"/>
      <c r="BD61" s="96"/>
      <c r="BE61" s="96"/>
      <c r="BF61" s="96"/>
      <c r="BG61" s="97"/>
      <c r="BH61" s="119"/>
      <c r="BI61" s="120"/>
      <c r="BJ61" s="120"/>
      <c r="BK61" s="121"/>
      <c r="BL61" s="59">
        <v>892424.65</v>
      </c>
      <c r="BM61" s="60"/>
      <c r="BN61" s="60"/>
      <c r="BO61" s="61"/>
      <c r="BP61" s="116">
        <f t="shared" si="20"/>
        <v>0.51584613712781524</v>
      </c>
      <c r="BQ61" s="117"/>
      <c r="BR61" s="118"/>
    </row>
    <row r="62" spans="1:72" x14ac:dyDescent="0.25">
      <c r="A62" s="74" t="s">
        <v>22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6"/>
      <c r="P62" s="77">
        <v>220</v>
      </c>
      <c r="Q62" s="78"/>
      <c r="R62" s="78"/>
      <c r="S62" s="79"/>
      <c r="T62" s="222"/>
      <c r="U62" s="223"/>
      <c r="V62" s="223"/>
      <c r="W62" s="224"/>
      <c r="X62" s="29" t="s">
        <v>72</v>
      </c>
      <c r="Y62" s="30"/>
      <c r="Z62" s="30"/>
      <c r="AA62" s="92">
        <f t="shared" ref="AA62:AA64" si="21">AG62</f>
        <v>1185591.03</v>
      </c>
      <c r="AB62" s="93"/>
      <c r="AC62" s="93"/>
      <c r="AD62" s="93"/>
      <c r="AE62" s="93"/>
      <c r="AF62" s="94"/>
      <c r="AG62" s="131">
        <f>AG63</f>
        <v>1185591.03</v>
      </c>
      <c r="AH62" s="132"/>
      <c r="AI62" s="132"/>
      <c r="AJ62" s="132"/>
      <c r="AK62" s="132"/>
      <c r="AL62" s="132"/>
      <c r="AM62" s="132"/>
      <c r="AN62" s="132"/>
      <c r="AO62" s="133"/>
      <c r="AP62" s="92" t="s">
        <v>11</v>
      </c>
      <c r="AQ62" s="93"/>
      <c r="AR62" s="93"/>
      <c r="AS62" s="93"/>
      <c r="AT62" s="93"/>
      <c r="AU62" s="94"/>
      <c r="AV62" s="92" t="s">
        <v>11</v>
      </c>
      <c r="AW62" s="93"/>
      <c r="AX62" s="93"/>
      <c r="AY62" s="93"/>
      <c r="AZ62" s="94"/>
      <c r="BA62" s="92"/>
      <c r="BB62" s="93"/>
      <c r="BC62" s="93"/>
      <c r="BD62" s="93"/>
      <c r="BE62" s="93"/>
      <c r="BF62" s="93"/>
      <c r="BG62" s="94"/>
      <c r="BH62" s="193"/>
      <c r="BI62" s="194"/>
      <c r="BJ62" s="194"/>
      <c r="BK62" s="195"/>
      <c r="BL62" s="92">
        <f>BL63</f>
        <v>391274.48</v>
      </c>
      <c r="BM62" s="93"/>
      <c r="BN62" s="93"/>
      <c r="BO62" s="94"/>
      <c r="BP62" s="187">
        <f t="shared" si="20"/>
        <v>0.33002483158125778</v>
      </c>
      <c r="BQ62" s="188"/>
      <c r="BR62" s="189"/>
    </row>
    <row r="63" spans="1:72" x14ac:dyDescent="0.25">
      <c r="A63" s="80" t="s">
        <v>23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2"/>
      <c r="P63" s="83"/>
      <c r="Q63" s="84"/>
      <c r="R63" s="84"/>
      <c r="S63" s="85"/>
      <c r="T63" s="104" t="s">
        <v>48</v>
      </c>
      <c r="U63" s="105"/>
      <c r="V63" s="105"/>
      <c r="W63" s="106"/>
      <c r="X63" s="12" t="s">
        <v>72</v>
      </c>
      <c r="Y63" s="10">
        <v>112</v>
      </c>
      <c r="Z63" s="10">
        <v>112</v>
      </c>
      <c r="AA63" s="59">
        <f>AG63</f>
        <v>1185591.03</v>
      </c>
      <c r="AB63" s="60"/>
      <c r="AC63" s="60"/>
      <c r="AD63" s="60"/>
      <c r="AE63" s="60"/>
      <c r="AF63" s="61"/>
      <c r="AG63" s="62">
        <v>1185591.03</v>
      </c>
      <c r="AH63" s="63"/>
      <c r="AI63" s="63"/>
      <c r="AJ63" s="63"/>
      <c r="AK63" s="63"/>
      <c r="AL63" s="63"/>
      <c r="AM63" s="63"/>
      <c r="AN63" s="63"/>
      <c r="AO63" s="64"/>
      <c r="AP63" s="59" t="s">
        <v>11</v>
      </c>
      <c r="AQ63" s="60"/>
      <c r="AR63" s="60"/>
      <c r="AS63" s="60"/>
      <c r="AT63" s="60"/>
      <c r="AU63" s="61"/>
      <c r="AV63" s="59" t="s">
        <v>11</v>
      </c>
      <c r="AW63" s="60"/>
      <c r="AX63" s="60"/>
      <c r="AY63" s="60"/>
      <c r="AZ63" s="61"/>
      <c r="BA63" s="59"/>
      <c r="BB63" s="60"/>
      <c r="BC63" s="60"/>
      <c r="BD63" s="60"/>
      <c r="BE63" s="60"/>
      <c r="BF63" s="60"/>
      <c r="BG63" s="61"/>
      <c r="BH63" s="56"/>
      <c r="BI63" s="57"/>
      <c r="BJ63" s="57"/>
      <c r="BK63" s="58"/>
      <c r="BL63" s="59">
        <v>391274.48</v>
      </c>
      <c r="BM63" s="60"/>
      <c r="BN63" s="60"/>
      <c r="BO63" s="61"/>
      <c r="BP63" s="116">
        <f t="shared" si="20"/>
        <v>0.33002483158125778</v>
      </c>
      <c r="BQ63" s="117"/>
      <c r="BR63" s="118"/>
    </row>
    <row r="64" spans="1:72" x14ac:dyDescent="0.25">
      <c r="A64" s="74" t="s">
        <v>25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/>
      <c r="P64" s="77">
        <v>260</v>
      </c>
      <c r="Q64" s="78"/>
      <c r="R64" s="78"/>
      <c r="S64" s="79"/>
      <c r="T64" s="222" t="s">
        <v>48</v>
      </c>
      <c r="U64" s="223"/>
      <c r="V64" s="223"/>
      <c r="W64" s="224"/>
      <c r="X64" s="29" t="s">
        <v>72</v>
      </c>
      <c r="Y64" s="30">
        <v>244</v>
      </c>
      <c r="Z64" s="30">
        <v>244</v>
      </c>
      <c r="AA64" s="92">
        <f t="shared" si="21"/>
        <v>20167168.530000001</v>
      </c>
      <c r="AB64" s="93"/>
      <c r="AC64" s="93"/>
      <c r="AD64" s="93"/>
      <c r="AE64" s="93"/>
      <c r="AF64" s="94"/>
      <c r="AG64" s="131">
        <f>AG65+AG66+AG67+AG68</f>
        <v>20167168.530000001</v>
      </c>
      <c r="AH64" s="132"/>
      <c r="AI64" s="132"/>
      <c r="AJ64" s="132"/>
      <c r="AK64" s="132"/>
      <c r="AL64" s="132"/>
      <c r="AM64" s="132"/>
      <c r="AN64" s="132"/>
      <c r="AO64" s="133"/>
      <c r="AP64" s="92"/>
      <c r="AQ64" s="93"/>
      <c r="AR64" s="93"/>
      <c r="AS64" s="93"/>
      <c r="AT64" s="93"/>
      <c r="AU64" s="94"/>
      <c r="AV64" s="92" t="s">
        <v>11</v>
      </c>
      <c r="AW64" s="93"/>
      <c r="AX64" s="93"/>
      <c r="AY64" s="93"/>
      <c r="AZ64" s="94"/>
      <c r="BA64" s="92"/>
      <c r="BB64" s="93"/>
      <c r="BC64" s="93"/>
      <c r="BD64" s="93"/>
      <c r="BE64" s="93"/>
      <c r="BF64" s="93"/>
      <c r="BG64" s="94"/>
      <c r="BH64" s="193"/>
      <c r="BI64" s="194"/>
      <c r="BJ64" s="194"/>
      <c r="BK64" s="195"/>
      <c r="BL64" s="92">
        <f>BL65+BL66+BL67+BL68</f>
        <v>10832199.42</v>
      </c>
      <c r="BM64" s="93"/>
      <c r="BN64" s="93"/>
      <c r="BO64" s="94"/>
      <c r="BP64" s="187">
        <f t="shared" si="20"/>
        <v>0.53712048887211827</v>
      </c>
      <c r="BQ64" s="188"/>
      <c r="BR64" s="189"/>
      <c r="BS64" s="32"/>
      <c r="BT64" s="32"/>
    </row>
    <row r="65" spans="1:70" x14ac:dyDescent="0.25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2"/>
      <c r="P65" s="83"/>
      <c r="Q65" s="84"/>
      <c r="R65" s="84"/>
      <c r="S65" s="85"/>
      <c r="T65" s="104"/>
      <c r="U65" s="105"/>
      <c r="V65" s="105"/>
      <c r="W65" s="106"/>
      <c r="X65" s="12" t="s">
        <v>84</v>
      </c>
      <c r="Y65" s="10">
        <v>244</v>
      </c>
      <c r="Z65" s="10">
        <v>244</v>
      </c>
      <c r="AA65" s="59">
        <f>AG65</f>
        <v>2541284</v>
      </c>
      <c r="AB65" s="60"/>
      <c r="AC65" s="60"/>
      <c r="AD65" s="60"/>
      <c r="AE65" s="60"/>
      <c r="AF65" s="61"/>
      <c r="AG65" s="62">
        <v>2541284</v>
      </c>
      <c r="AH65" s="63"/>
      <c r="AI65" s="63"/>
      <c r="AJ65" s="63"/>
      <c r="AK65" s="63"/>
      <c r="AL65" s="63"/>
      <c r="AM65" s="63"/>
      <c r="AN65" s="63"/>
      <c r="AO65" s="64"/>
      <c r="AP65" s="95" t="s">
        <v>11</v>
      </c>
      <c r="AQ65" s="96"/>
      <c r="AR65" s="96"/>
      <c r="AS65" s="96"/>
      <c r="AT65" s="96"/>
      <c r="AU65" s="97"/>
      <c r="AV65" s="95" t="s">
        <v>11</v>
      </c>
      <c r="AW65" s="96"/>
      <c r="AX65" s="96"/>
      <c r="AY65" s="96"/>
      <c r="AZ65" s="97"/>
      <c r="BA65" s="95"/>
      <c r="BB65" s="96"/>
      <c r="BC65" s="96"/>
      <c r="BD65" s="96"/>
      <c r="BE65" s="96"/>
      <c r="BF65" s="96"/>
      <c r="BG65" s="97"/>
      <c r="BH65" s="119"/>
      <c r="BI65" s="120"/>
      <c r="BJ65" s="120"/>
      <c r="BK65" s="121"/>
      <c r="BL65" s="59">
        <v>868246.02</v>
      </c>
      <c r="BM65" s="60"/>
      <c r="BN65" s="60"/>
      <c r="BO65" s="61"/>
      <c r="BP65" s="116">
        <f t="shared" si="20"/>
        <v>0.34165643037141857</v>
      </c>
      <c r="BQ65" s="117"/>
      <c r="BR65" s="118"/>
    </row>
    <row r="66" spans="1:70" x14ac:dyDescent="0.25">
      <c r="A66" s="80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2"/>
      <c r="P66" s="83"/>
      <c r="Q66" s="84"/>
      <c r="R66" s="84"/>
      <c r="S66" s="85"/>
      <c r="T66" s="104"/>
      <c r="U66" s="105"/>
      <c r="V66" s="105"/>
      <c r="W66" s="106"/>
      <c r="X66" s="12" t="s">
        <v>84</v>
      </c>
      <c r="Y66" s="28">
        <v>247</v>
      </c>
      <c r="Z66" s="28">
        <v>247</v>
      </c>
      <c r="AA66" s="59">
        <f t="shared" ref="AA66:AA67" si="22">AG66</f>
        <v>10165136.08</v>
      </c>
      <c r="AB66" s="60"/>
      <c r="AC66" s="60"/>
      <c r="AD66" s="60"/>
      <c r="AE66" s="60"/>
      <c r="AF66" s="61"/>
      <c r="AG66" s="62">
        <v>10165136.08</v>
      </c>
      <c r="AH66" s="63"/>
      <c r="AI66" s="63"/>
      <c r="AJ66" s="63"/>
      <c r="AK66" s="63"/>
      <c r="AL66" s="63"/>
      <c r="AM66" s="63"/>
      <c r="AN66" s="63"/>
      <c r="AO66" s="64"/>
      <c r="AP66" s="95" t="s">
        <v>11</v>
      </c>
      <c r="AQ66" s="96"/>
      <c r="AR66" s="96"/>
      <c r="AS66" s="96"/>
      <c r="AT66" s="96"/>
      <c r="AU66" s="97"/>
      <c r="AV66" s="95" t="s">
        <v>11</v>
      </c>
      <c r="AW66" s="96"/>
      <c r="AX66" s="96"/>
      <c r="AY66" s="96"/>
      <c r="AZ66" s="97"/>
      <c r="BA66" s="95"/>
      <c r="BB66" s="96"/>
      <c r="BC66" s="96"/>
      <c r="BD66" s="96"/>
      <c r="BE66" s="96"/>
      <c r="BF66" s="96"/>
      <c r="BG66" s="97"/>
      <c r="BH66" s="119"/>
      <c r="BI66" s="120"/>
      <c r="BJ66" s="120"/>
      <c r="BK66" s="121"/>
      <c r="BL66" s="59">
        <v>5748802.4100000001</v>
      </c>
      <c r="BM66" s="60"/>
      <c r="BN66" s="60"/>
      <c r="BO66" s="61"/>
      <c r="BP66" s="116">
        <f t="shared" ref="BP66" si="23">BL66/AA66</f>
        <v>0.5655411166910812</v>
      </c>
      <c r="BQ66" s="117"/>
      <c r="BR66" s="118"/>
    </row>
    <row r="67" spans="1:70" x14ac:dyDescent="0.25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65"/>
      <c r="Q67" s="66"/>
      <c r="R67" s="66"/>
      <c r="S67" s="67"/>
      <c r="T67" s="140"/>
      <c r="U67" s="141"/>
      <c r="V67" s="141"/>
      <c r="W67" s="142"/>
      <c r="X67" s="55" t="s">
        <v>85</v>
      </c>
      <c r="Y67" s="19">
        <v>244</v>
      </c>
      <c r="Z67" s="19">
        <v>244</v>
      </c>
      <c r="AA67" s="59">
        <f t="shared" si="22"/>
        <v>4356637.3099999996</v>
      </c>
      <c r="AB67" s="60"/>
      <c r="AC67" s="60"/>
      <c r="AD67" s="60"/>
      <c r="AE67" s="60"/>
      <c r="AF67" s="61"/>
      <c r="AG67" s="62">
        <v>4356637.3099999996</v>
      </c>
      <c r="AH67" s="63"/>
      <c r="AI67" s="63"/>
      <c r="AJ67" s="63"/>
      <c r="AK67" s="63"/>
      <c r="AL67" s="63"/>
      <c r="AM67" s="63"/>
      <c r="AN67" s="63"/>
      <c r="AO67" s="64"/>
      <c r="AP67" s="95" t="s">
        <v>11</v>
      </c>
      <c r="AQ67" s="96"/>
      <c r="AR67" s="96"/>
      <c r="AS67" s="96"/>
      <c r="AT67" s="96"/>
      <c r="AU67" s="97"/>
      <c r="AV67" s="95" t="s">
        <v>11</v>
      </c>
      <c r="AW67" s="96"/>
      <c r="AX67" s="96"/>
      <c r="AY67" s="96"/>
      <c r="AZ67" s="97"/>
      <c r="BA67" s="95"/>
      <c r="BB67" s="96"/>
      <c r="BC67" s="96"/>
      <c r="BD67" s="96"/>
      <c r="BE67" s="96"/>
      <c r="BF67" s="96"/>
      <c r="BG67" s="97"/>
      <c r="BH67" s="119"/>
      <c r="BI67" s="120"/>
      <c r="BJ67" s="120"/>
      <c r="BK67" s="121"/>
      <c r="BL67" s="59">
        <v>2755490.99</v>
      </c>
      <c r="BM67" s="60"/>
      <c r="BN67" s="60"/>
      <c r="BO67" s="61"/>
      <c r="BP67" s="116">
        <f t="shared" si="20"/>
        <v>0.63248115322227738</v>
      </c>
      <c r="BQ67" s="117"/>
      <c r="BR67" s="118"/>
    </row>
    <row r="68" spans="1:70" x14ac:dyDescent="0.25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65"/>
      <c r="Q68" s="66"/>
      <c r="R68" s="66"/>
      <c r="S68" s="67"/>
      <c r="T68" s="140"/>
      <c r="U68" s="141"/>
      <c r="V68" s="141"/>
      <c r="W68" s="142"/>
      <c r="X68" s="55" t="s">
        <v>89</v>
      </c>
      <c r="Y68" s="19">
        <v>244</v>
      </c>
      <c r="Z68" s="19">
        <v>244</v>
      </c>
      <c r="AA68" s="59">
        <f t="shared" ref="AA68" si="24">AG68</f>
        <v>3104111.14</v>
      </c>
      <c r="AB68" s="60"/>
      <c r="AC68" s="60"/>
      <c r="AD68" s="60"/>
      <c r="AE68" s="60"/>
      <c r="AF68" s="61"/>
      <c r="AG68" s="62">
        <v>3104111.14</v>
      </c>
      <c r="AH68" s="63"/>
      <c r="AI68" s="63"/>
      <c r="AJ68" s="63"/>
      <c r="AK68" s="63"/>
      <c r="AL68" s="63"/>
      <c r="AM68" s="63"/>
      <c r="AN68" s="63"/>
      <c r="AO68" s="64"/>
      <c r="AP68" s="95" t="s">
        <v>11</v>
      </c>
      <c r="AQ68" s="96"/>
      <c r="AR68" s="96"/>
      <c r="AS68" s="96"/>
      <c r="AT68" s="96"/>
      <c r="AU68" s="97"/>
      <c r="AV68" s="95" t="s">
        <v>11</v>
      </c>
      <c r="AW68" s="96"/>
      <c r="AX68" s="96"/>
      <c r="AY68" s="96"/>
      <c r="AZ68" s="97"/>
      <c r="BA68" s="95"/>
      <c r="BB68" s="96"/>
      <c r="BC68" s="96"/>
      <c r="BD68" s="96"/>
      <c r="BE68" s="96"/>
      <c r="BF68" s="96"/>
      <c r="BG68" s="97"/>
      <c r="BH68" s="119"/>
      <c r="BI68" s="120"/>
      <c r="BJ68" s="120"/>
      <c r="BK68" s="121"/>
      <c r="BL68" s="59">
        <v>1459660</v>
      </c>
      <c r="BM68" s="60"/>
      <c r="BN68" s="60"/>
      <c r="BO68" s="61"/>
      <c r="BP68" s="116">
        <f t="shared" ref="BP68" si="25">BL68/AA68</f>
        <v>0.47023445172133882</v>
      </c>
      <c r="BQ68" s="117"/>
      <c r="BR68" s="118"/>
    </row>
    <row r="69" spans="1:70" x14ac:dyDescent="0.25">
      <c r="A69" s="137" t="s">
        <v>51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9"/>
      <c r="P69" s="128">
        <v>200</v>
      </c>
      <c r="Q69" s="129"/>
      <c r="R69" s="129"/>
      <c r="S69" s="130"/>
      <c r="T69" s="128" t="s">
        <v>11</v>
      </c>
      <c r="U69" s="129"/>
      <c r="V69" s="129"/>
      <c r="W69" s="130"/>
      <c r="X69" s="41" t="s">
        <v>77</v>
      </c>
      <c r="Y69" s="42"/>
      <c r="Z69" s="42"/>
      <c r="AA69" s="125">
        <f>AA70</f>
        <v>8992000</v>
      </c>
      <c r="AB69" s="126"/>
      <c r="AC69" s="126"/>
      <c r="AD69" s="126"/>
      <c r="AE69" s="126"/>
      <c r="AF69" s="127"/>
      <c r="AG69" s="125"/>
      <c r="AH69" s="126"/>
      <c r="AI69" s="126"/>
      <c r="AJ69" s="126"/>
      <c r="AK69" s="126"/>
      <c r="AL69" s="126"/>
      <c r="AM69" s="126"/>
      <c r="AN69" s="126"/>
      <c r="AO69" s="127"/>
      <c r="AP69" s="125">
        <f>AP70</f>
        <v>8992000</v>
      </c>
      <c r="AQ69" s="126"/>
      <c r="AR69" s="126"/>
      <c r="AS69" s="126"/>
      <c r="AT69" s="126"/>
      <c r="AU69" s="127"/>
      <c r="AV69" s="125" t="s">
        <v>11</v>
      </c>
      <c r="AW69" s="126"/>
      <c r="AX69" s="126"/>
      <c r="AY69" s="126"/>
      <c r="AZ69" s="127"/>
      <c r="BA69" s="125"/>
      <c r="BB69" s="126"/>
      <c r="BC69" s="126"/>
      <c r="BD69" s="126"/>
      <c r="BE69" s="126"/>
      <c r="BF69" s="126"/>
      <c r="BG69" s="127"/>
      <c r="BH69" s="225"/>
      <c r="BI69" s="226"/>
      <c r="BJ69" s="226"/>
      <c r="BK69" s="227"/>
      <c r="BL69" s="110">
        <f>BL70</f>
        <v>3305587.5</v>
      </c>
      <c r="BM69" s="111"/>
      <c r="BN69" s="111"/>
      <c r="BO69" s="112"/>
      <c r="BP69" s="240">
        <f>BP70</f>
        <v>0.36761426823843418</v>
      </c>
      <c r="BQ69" s="241"/>
      <c r="BR69" s="242"/>
    </row>
    <row r="70" spans="1:70" x14ac:dyDescent="0.25">
      <c r="A70" s="107" t="s">
        <v>22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9"/>
      <c r="P70" s="83">
        <v>220</v>
      </c>
      <c r="Q70" s="84"/>
      <c r="R70" s="84"/>
      <c r="S70" s="85"/>
      <c r="T70" s="104" t="s">
        <v>53</v>
      </c>
      <c r="U70" s="105"/>
      <c r="V70" s="105"/>
      <c r="W70" s="106"/>
      <c r="X70" s="33" t="s">
        <v>77</v>
      </c>
      <c r="Y70" s="10">
        <v>321</v>
      </c>
      <c r="Z70" s="10">
        <v>321</v>
      </c>
      <c r="AA70" s="59">
        <f>AP70</f>
        <v>8992000</v>
      </c>
      <c r="AB70" s="60"/>
      <c r="AC70" s="60"/>
      <c r="AD70" s="60"/>
      <c r="AE70" s="60"/>
      <c r="AF70" s="61"/>
      <c r="AG70" s="113"/>
      <c r="AH70" s="114"/>
      <c r="AI70" s="114"/>
      <c r="AJ70" s="114"/>
      <c r="AK70" s="114"/>
      <c r="AL70" s="114"/>
      <c r="AM70" s="114"/>
      <c r="AN70" s="114"/>
      <c r="AO70" s="115"/>
      <c r="AP70" s="59">
        <v>8992000</v>
      </c>
      <c r="AQ70" s="60"/>
      <c r="AR70" s="60"/>
      <c r="AS70" s="60"/>
      <c r="AT70" s="60"/>
      <c r="AU70" s="61"/>
      <c r="AV70" s="113" t="s">
        <v>11</v>
      </c>
      <c r="AW70" s="114"/>
      <c r="AX70" s="114"/>
      <c r="AY70" s="114"/>
      <c r="AZ70" s="115"/>
      <c r="BA70" s="59"/>
      <c r="BB70" s="60"/>
      <c r="BC70" s="60"/>
      <c r="BD70" s="60"/>
      <c r="BE70" s="60"/>
      <c r="BF70" s="60"/>
      <c r="BG70" s="61"/>
      <c r="BH70" s="56"/>
      <c r="BI70" s="57"/>
      <c r="BJ70" s="57"/>
      <c r="BK70" s="58"/>
      <c r="BL70" s="59">
        <v>3305587.5</v>
      </c>
      <c r="BM70" s="60"/>
      <c r="BN70" s="60"/>
      <c r="BO70" s="61"/>
      <c r="BP70" s="116">
        <f t="shared" si="20"/>
        <v>0.36761426823843418</v>
      </c>
      <c r="BQ70" s="117"/>
      <c r="BR70" s="118"/>
    </row>
    <row r="71" spans="1:70" ht="15" customHeight="1" x14ac:dyDescent="0.25">
      <c r="A71" s="137" t="s">
        <v>51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9"/>
      <c r="P71" s="128">
        <v>200</v>
      </c>
      <c r="Q71" s="129"/>
      <c r="R71" s="129"/>
      <c r="S71" s="130"/>
      <c r="T71" s="128" t="s">
        <v>11</v>
      </c>
      <c r="U71" s="129"/>
      <c r="V71" s="129"/>
      <c r="W71" s="130"/>
      <c r="X71" s="41" t="s">
        <v>79</v>
      </c>
      <c r="Y71" s="42"/>
      <c r="Z71" s="42"/>
      <c r="AA71" s="125">
        <f>AA72</f>
        <v>1902816</v>
      </c>
      <c r="AB71" s="126"/>
      <c r="AC71" s="126"/>
      <c r="AD71" s="126"/>
      <c r="AE71" s="126"/>
      <c r="AF71" s="127"/>
      <c r="AG71" s="125"/>
      <c r="AH71" s="126"/>
      <c r="AI71" s="126"/>
      <c r="AJ71" s="126"/>
      <c r="AK71" s="126"/>
      <c r="AL71" s="126"/>
      <c r="AM71" s="126"/>
      <c r="AN71" s="126"/>
      <c r="AO71" s="127"/>
      <c r="AP71" s="125">
        <f>AP72</f>
        <v>1902816</v>
      </c>
      <c r="AQ71" s="126"/>
      <c r="AR71" s="126"/>
      <c r="AS71" s="126"/>
      <c r="AT71" s="126"/>
      <c r="AU71" s="127"/>
      <c r="AV71" s="125" t="s">
        <v>11</v>
      </c>
      <c r="AW71" s="126"/>
      <c r="AX71" s="126"/>
      <c r="AY71" s="126"/>
      <c r="AZ71" s="127"/>
      <c r="BA71" s="125"/>
      <c r="BB71" s="126"/>
      <c r="BC71" s="126"/>
      <c r="BD71" s="126"/>
      <c r="BE71" s="126"/>
      <c r="BF71" s="126"/>
      <c r="BG71" s="127"/>
      <c r="BH71" s="225"/>
      <c r="BI71" s="226"/>
      <c r="BJ71" s="226"/>
      <c r="BK71" s="227"/>
      <c r="BL71" s="125">
        <f>BL72</f>
        <v>0</v>
      </c>
      <c r="BM71" s="126"/>
      <c r="BN71" s="126"/>
      <c r="BO71" s="127"/>
      <c r="BP71" s="240">
        <f>BP72</f>
        <v>0</v>
      </c>
      <c r="BQ71" s="241"/>
      <c r="BR71" s="242"/>
    </row>
    <row r="72" spans="1:70" ht="15" customHeight="1" x14ac:dyDescent="0.25">
      <c r="A72" s="107" t="s">
        <v>25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9"/>
      <c r="P72" s="83">
        <v>260</v>
      </c>
      <c r="Q72" s="84"/>
      <c r="R72" s="84"/>
      <c r="S72" s="85"/>
      <c r="T72" s="104" t="s">
        <v>48</v>
      </c>
      <c r="U72" s="105"/>
      <c r="V72" s="105"/>
      <c r="W72" s="106"/>
      <c r="X72" s="12" t="s">
        <v>79</v>
      </c>
      <c r="Y72" s="46">
        <v>244</v>
      </c>
      <c r="Z72" s="46">
        <v>225</v>
      </c>
      <c r="AA72" s="59">
        <f>AP72</f>
        <v>1902816</v>
      </c>
      <c r="AB72" s="60"/>
      <c r="AC72" s="60"/>
      <c r="AD72" s="60"/>
      <c r="AE72" s="60"/>
      <c r="AF72" s="61"/>
      <c r="AG72" s="113"/>
      <c r="AH72" s="114"/>
      <c r="AI72" s="114"/>
      <c r="AJ72" s="114"/>
      <c r="AK72" s="114"/>
      <c r="AL72" s="114"/>
      <c r="AM72" s="114"/>
      <c r="AN72" s="114"/>
      <c r="AO72" s="115"/>
      <c r="AP72" s="59">
        <v>1902816</v>
      </c>
      <c r="AQ72" s="60"/>
      <c r="AR72" s="60"/>
      <c r="AS72" s="60"/>
      <c r="AT72" s="60"/>
      <c r="AU72" s="61"/>
      <c r="AV72" s="113" t="s">
        <v>11</v>
      </c>
      <c r="AW72" s="114"/>
      <c r="AX72" s="114"/>
      <c r="AY72" s="114"/>
      <c r="AZ72" s="115"/>
      <c r="BA72" s="43"/>
      <c r="BB72" s="44"/>
      <c r="BC72" s="44"/>
      <c r="BD72" s="44"/>
      <c r="BE72" s="44"/>
      <c r="BF72" s="44"/>
      <c r="BG72" s="45"/>
      <c r="BH72" s="56"/>
      <c r="BI72" s="57"/>
      <c r="BJ72" s="57"/>
      <c r="BK72" s="58"/>
      <c r="BL72" s="59"/>
      <c r="BM72" s="60"/>
      <c r="BN72" s="60"/>
      <c r="BO72" s="61"/>
      <c r="BP72" s="116">
        <f t="shared" ref="BP72" si="26">BL72/AA72</f>
        <v>0</v>
      </c>
      <c r="BQ72" s="117"/>
      <c r="BR72" s="118"/>
    </row>
    <row r="73" spans="1:70" ht="15" customHeight="1" x14ac:dyDescent="0.25">
      <c r="A73" s="137" t="s">
        <v>51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9"/>
      <c r="P73" s="128">
        <v>200</v>
      </c>
      <c r="Q73" s="129"/>
      <c r="R73" s="129"/>
      <c r="S73" s="130"/>
      <c r="T73" s="128" t="s">
        <v>11</v>
      </c>
      <c r="U73" s="129"/>
      <c r="V73" s="129"/>
      <c r="W73" s="130"/>
      <c r="X73" s="41" t="s">
        <v>79</v>
      </c>
      <c r="Y73" s="42"/>
      <c r="Z73" s="42"/>
      <c r="AA73" s="125">
        <f>AA74</f>
        <v>753229</v>
      </c>
      <c r="AB73" s="126"/>
      <c r="AC73" s="126"/>
      <c r="AD73" s="126"/>
      <c r="AE73" s="126"/>
      <c r="AF73" s="127"/>
      <c r="AG73" s="125"/>
      <c r="AH73" s="126"/>
      <c r="AI73" s="126"/>
      <c r="AJ73" s="126"/>
      <c r="AK73" s="126"/>
      <c r="AL73" s="126"/>
      <c r="AM73" s="126"/>
      <c r="AN73" s="126"/>
      <c r="AO73" s="127"/>
      <c r="AP73" s="125">
        <f>AP74</f>
        <v>753229</v>
      </c>
      <c r="AQ73" s="126"/>
      <c r="AR73" s="126"/>
      <c r="AS73" s="126"/>
      <c r="AT73" s="126"/>
      <c r="AU73" s="127"/>
      <c r="AV73" s="125" t="s">
        <v>11</v>
      </c>
      <c r="AW73" s="126"/>
      <c r="AX73" s="126"/>
      <c r="AY73" s="126"/>
      <c r="AZ73" s="127"/>
      <c r="BA73" s="125"/>
      <c r="BB73" s="126"/>
      <c r="BC73" s="126"/>
      <c r="BD73" s="126"/>
      <c r="BE73" s="126"/>
      <c r="BF73" s="126"/>
      <c r="BG73" s="127"/>
      <c r="BH73" s="225"/>
      <c r="BI73" s="226"/>
      <c r="BJ73" s="226"/>
      <c r="BK73" s="227"/>
      <c r="BL73" s="125">
        <f>BL74</f>
        <v>0</v>
      </c>
      <c r="BM73" s="126"/>
      <c r="BN73" s="126"/>
      <c r="BO73" s="127"/>
      <c r="BP73" s="240">
        <f>BP74</f>
        <v>0</v>
      </c>
      <c r="BQ73" s="241"/>
      <c r="BR73" s="242"/>
    </row>
    <row r="74" spans="1:70" ht="15" customHeight="1" x14ac:dyDescent="0.25">
      <c r="A74" s="107" t="s">
        <v>25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9"/>
      <c r="P74" s="83">
        <v>260</v>
      </c>
      <c r="Q74" s="84"/>
      <c r="R74" s="84"/>
      <c r="S74" s="85"/>
      <c r="T74" s="104" t="s">
        <v>48</v>
      </c>
      <c r="U74" s="105"/>
      <c r="V74" s="105"/>
      <c r="W74" s="106"/>
      <c r="X74" s="12" t="s">
        <v>79</v>
      </c>
      <c r="Y74" s="50">
        <v>244</v>
      </c>
      <c r="Z74" s="50">
        <v>225</v>
      </c>
      <c r="AA74" s="59">
        <f>AP74</f>
        <v>753229</v>
      </c>
      <c r="AB74" s="60"/>
      <c r="AC74" s="60"/>
      <c r="AD74" s="60"/>
      <c r="AE74" s="60"/>
      <c r="AF74" s="61"/>
      <c r="AG74" s="113"/>
      <c r="AH74" s="114"/>
      <c r="AI74" s="114"/>
      <c r="AJ74" s="114"/>
      <c r="AK74" s="114"/>
      <c r="AL74" s="114"/>
      <c r="AM74" s="114"/>
      <c r="AN74" s="114"/>
      <c r="AO74" s="115"/>
      <c r="AP74" s="59">
        <v>753229</v>
      </c>
      <c r="AQ74" s="60"/>
      <c r="AR74" s="60"/>
      <c r="AS74" s="60"/>
      <c r="AT74" s="60"/>
      <c r="AU74" s="61"/>
      <c r="AV74" s="113" t="s">
        <v>11</v>
      </c>
      <c r="AW74" s="114"/>
      <c r="AX74" s="114"/>
      <c r="AY74" s="114"/>
      <c r="AZ74" s="115"/>
      <c r="BA74" s="47"/>
      <c r="BB74" s="48"/>
      <c r="BC74" s="48"/>
      <c r="BD74" s="48"/>
      <c r="BE74" s="48"/>
      <c r="BF74" s="48"/>
      <c r="BG74" s="49"/>
      <c r="BH74" s="56"/>
      <c r="BI74" s="57"/>
      <c r="BJ74" s="57"/>
      <c r="BK74" s="58"/>
      <c r="BL74" s="59"/>
      <c r="BM74" s="60"/>
      <c r="BN74" s="60"/>
      <c r="BO74" s="61"/>
      <c r="BP74" s="116">
        <f t="shared" ref="BP74" si="27">BL74/AA74</f>
        <v>0</v>
      </c>
      <c r="BQ74" s="117"/>
      <c r="BR74" s="118"/>
    </row>
    <row r="75" spans="1:70" ht="15" customHeight="1" x14ac:dyDescent="0.25">
      <c r="A75" s="137" t="s">
        <v>51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9"/>
      <c r="P75" s="128">
        <v>200</v>
      </c>
      <c r="Q75" s="129"/>
      <c r="R75" s="129"/>
      <c r="S75" s="130"/>
      <c r="T75" s="128" t="s">
        <v>11</v>
      </c>
      <c r="U75" s="129"/>
      <c r="V75" s="129"/>
      <c r="W75" s="130"/>
      <c r="X75" s="41" t="s">
        <v>79</v>
      </c>
      <c r="Y75" s="42"/>
      <c r="Z75" s="42"/>
      <c r="AA75" s="125">
        <f>AA76</f>
        <v>1062049</v>
      </c>
      <c r="AB75" s="126"/>
      <c r="AC75" s="126"/>
      <c r="AD75" s="126"/>
      <c r="AE75" s="126"/>
      <c r="AF75" s="127"/>
      <c r="AG75" s="125"/>
      <c r="AH75" s="126"/>
      <c r="AI75" s="126"/>
      <c r="AJ75" s="126"/>
      <c r="AK75" s="126"/>
      <c r="AL75" s="126"/>
      <c r="AM75" s="126"/>
      <c r="AN75" s="126"/>
      <c r="AO75" s="127"/>
      <c r="AP75" s="125">
        <f>AP76</f>
        <v>1062049</v>
      </c>
      <c r="AQ75" s="126"/>
      <c r="AR75" s="126"/>
      <c r="AS75" s="126"/>
      <c r="AT75" s="126"/>
      <c r="AU75" s="127"/>
      <c r="AV75" s="125" t="s">
        <v>11</v>
      </c>
      <c r="AW75" s="126"/>
      <c r="AX75" s="126"/>
      <c r="AY75" s="126"/>
      <c r="AZ75" s="127"/>
      <c r="BA75" s="125"/>
      <c r="BB75" s="126"/>
      <c r="BC75" s="126"/>
      <c r="BD75" s="126"/>
      <c r="BE75" s="126"/>
      <c r="BF75" s="126"/>
      <c r="BG75" s="127"/>
      <c r="BH75" s="225"/>
      <c r="BI75" s="226"/>
      <c r="BJ75" s="226"/>
      <c r="BK75" s="227"/>
      <c r="BL75" s="125">
        <f>BL76</f>
        <v>0</v>
      </c>
      <c r="BM75" s="126"/>
      <c r="BN75" s="126"/>
      <c r="BO75" s="127"/>
      <c r="BP75" s="240">
        <f>BP76</f>
        <v>0</v>
      </c>
      <c r="BQ75" s="241"/>
      <c r="BR75" s="242"/>
    </row>
    <row r="76" spans="1:70" ht="15" customHeight="1" x14ac:dyDescent="0.25">
      <c r="A76" s="107" t="s">
        <v>25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9"/>
      <c r="P76" s="83">
        <v>260</v>
      </c>
      <c r="Q76" s="84"/>
      <c r="R76" s="84"/>
      <c r="S76" s="85"/>
      <c r="T76" s="104" t="s">
        <v>48</v>
      </c>
      <c r="U76" s="105"/>
      <c r="V76" s="105"/>
      <c r="W76" s="106"/>
      <c r="X76" s="12" t="s">
        <v>79</v>
      </c>
      <c r="Y76" s="50">
        <v>244</v>
      </c>
      <c r="Z76" s="50">
        <v>225</v>
      </c>
      <c r="AA76" s="59">
        <f>AP76</f>
        <v>1062049</v>
      </c>
      <c r="AB76" s="60"/>
      <c r="AC76" s="60"/>
      <c r="AD76" s="60"/>
      <c r="AE76" s="60"/>
      <c r="AF76" s="61"/>
      <c r="AG76" s="113"/>
      <c r="AH76" s="114"/>
      <c r="AI76" s="114"/>
      <c r="AJ76" s="114"/>
      <c r="AK76" s="114"/>
      <c r="AL76" s="114"/>
      <c r="AM76" s="114"/>
      <c r="AN76" s="114"/>
      <c r="AO76" s="115"/>
      <c r="AP76" s="59">
        <v>1062049</v>
      </c>
      <c r="AQ76" s="60"/>
      <c r="AR76" s="60"/>
      <c r="AS76" s="60"/>
      <c r="AT76" s="60"/>
      <c r="AU76" s="61"/>
      <c r="AV76" s="113" t="s">
        <v>11</v>
      </c>
      <c r="AW76" s="114"/>
      <c r="AX76" s="114"/>
      <c r="AY76" s="114"/>
      <c r="AZ76" s="115"/>
      <c r="BA76" s="47"/>
      <c r="BB76" s="48"/>
      <c r="BC76" s="48"/>
      <c r="BD76" s="48"/>
      <c r="BE76" s="48"/>
      <c r="BF76" s="48"/>
      <c r="BG76" s="49"/>
      <c r="BH76" s="56"/>
      <c r="BI76" s="57"/>
      <c r="BJ76" s="57"/>
      <c r="BK76" s="58"/>
      <c r="BL76" s="59"/>
      <c r="BM76" s="60"/>
      <c r="BN76" s="60"/>
      <c r="BO76" s="61"/>
      <c r="BP76" s="116">
        <f t="shared" ref="BP76" si="28">BL76/AA76</f>
        <v>0</v>
      </c>
      <c r="BQ76" s="117"/>
      <c r="BR76" s="118"/>
    </row>
    <row r="77" spans="1:70" ht="15" customHeight="1" x14ac:dyDescent="0.25">
      <c r="A77" s="137" t="s">
        <v>51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9"/>
      <c r="P77" s="128">
        <v>200</v>
      </c>
      <c r="Q77" s="129"/>
      <c r="R77" s="129"/>
      <c r="S77" s="130"/>
      <c r="T77" s="128" t="s">
        <v>11</v>
      </c>
      <c r="U77" s="129"/>
      <c r="V77" s="129"/>
      <c r="W77" s="130"/>
      <c r="X77" s="41" t="s">
        <v>78</v>
      </c>
      <c r="Y77" s="42"/>
      <c r="Z77" s="42"/>
      <c r="AA77" s="125">
        <f>AA78</f>
        <v>900000</v>
      </c>
      <c r="AB77" s="126"/>
      <c r="AC77" s="126"/>
      <c r="AD77" s="126"/>
      <c r="AE77" s="126"/>
      <c r="AF77" s="127"/>
      <c r="AG77" s="125"/>
      <c r="AH77" s="126"/>
      <c r="AI77" s="126"/>
      <c r="AJ77" s="126"/>
      <c r="AK77" s="126"/>
      <c r="AL77" s="126"/>
      <c r="AM77" s="126"/>
      <c r="AN77" s="126"/>
      <c r="AO77" s="127"/>
      <c r="AP77" s="125">
        <f>AP78</f>
        <v>900000</v>
      </c>
      <c r="AQ77" s="126"/>
      <c r="AR77" s="126"/>
      <c r="AS77" s="126"/>
      <c r="AT77" s="126"/>
      <c r="AU77" s="127"/>
      <c r="AV77" s="125" t="s">
        <v>11</v>
      </c>
      <c r="AW77" s="126"/>
      <c r="AX77" s="126"/>
      <c r="AY77" s="126"/>
      <c r="AZ77" s="127"/>
      <c r="BA77" s="125"/>
      <c r="BB77" s="126"/>
      <c r="BC77" s="126"/>
      <c r="BD77" s="126"/>
      <c r="BE77" s="126"/>
      <c r="BF77" s="126"/>
      <c r="BG77" s="127"/>
      <c r="BH77" s="225"/>
      <c r="BI77" s="226"/>
      <c r="BJ77" s="226"/>
      <c r="BK77" s="227"/>
      <c r="BL77" s="110">
        <f>BL78</f>
        <v>900000</v>
      </c>
      <c r="BM77" s="111"/>
      <c r="BN77" s="111"/>
      <c r="BO77" s="112"/>
      <c r="BP77" s="240">
        <f>BP78</f>
        <v>1</v>
      </c>
      <c r="BQ77" s="241"/>
      <c r="BR77" s="242"/>
    </row>
    <row r="78" spans="1:70" ht="15" customHeight="1" x14ac:dyDescent="0.25">
      <c r="A78" s="107" t="s">
        <v>25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83">
        <v>260</v>
      </c>
      <c r="Q78" s="84"/>
      <c r="R78" s="84"/>
      <c r="S78" s="85"/>
      <c r="T78" s="104" t="s">
        <v>48</v>
      </c>
      <c r="U78" s="105"/>
      <c r="V78" s="105"/>
      <c r="W78" s="106"/>
      <c r="X78" s="12" t="s">
        <v>78</v>
      </c>
      <c r="Y78" s="46">
        <v>244</v>
      </c>
      <c r="Z78" s="46">
        <v>226</v>
      </c>
      <c r="AA78" s="59">
        <f>AP78</f>
        <v>900000</v>
      </c>
      <c r="AB78" s="60"/>
      <c r="AC78" s="60"/>
      <c r="AD78" s="60"/>
      <c r="AE78" s="60"/>
      <c r="AF78" s="61"/>
      <c r="AG78" s="113"/>
      <c r="AH78" s="114"/>
      <c r="AI78" s="114"/>
      <c r="AJ78" s="114"/>
      <c r="AK78" s="114"/>
      <c r="AL78" s="114"/>
      <c r="AM78" s="114"/>
      <c r="AN78" s="114"/>
      <c r="AO78" s="115"/>
      <c r="AP78" s="59">
        <v>900000</v>
      </c>
      <c r="AQ78" s="60"/>
      <c r="AR78" s="60"/>
      <c r="AS78" s="60"/>
      <c r="AT78" s="60"/>
      <c r="AU78" s="61"/>
      <c r="AV78" s="113" t="s">
        <v>11</v>
      </c>
      <c r="AW78" s="114"/>
      <c r="AX78" s="114"/>
      <c r="AY78" s="114"/>
      <c r="AZ78" s="115"/>
      <c r="BA78" s="43"/>
      <c r="BB78" s="44"/>
      <c r="BC78" s="44"/>
      <c r="BD78" s="44"/>
      <c r="BE78" s="44"/>
      <c r="BF78" s="44"/>
      <c r="BG78" s="45"/>
      <c r="BH78" s="56"/>
      <c r="BI78" s="57"/>
      <c r="BJ78" s="57"/>
      <c r="BK78" s="58"/>
      <c r="BL78" s="59">
        <v>900000</v>
      </c>
      <c r="BM78" s="60"/>
      <c r="BN78" s="60"/>
      <c r="BO78" s="61"/>
      <c r="BP78" s="116">
        <f t="shared" ref="BP78" si="29">BL78/AA78</f>
        <v>1</v>
      </c>
      <c r="BQ78" s="117"/>
      <c r="BR78" s="118"/>
    </row>
    <row r="79" spans="1:70" ht="15" customHeight="1" x14ac:dyDescent="0.25">
      <c r="A79" s="137" t="s">
        <v>51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9"/>
      <c r="P79" s="128">
        <v>200</v>
      </c>
      <c r="Q79" s="129"/>
      <c r="R79" s="129"/>
      <c r="S79" s="130"/>
      <c r="T79" s="128" t="s">
        <v>11</v>
      </c>
      <c r="U79" s="129"/>
      <c r="V79" s="129"/>
      <c r="W79" s="130"/>
      <c r="X79" s="41" t="s">
        <v>78</v>
      </c>
      <c r="Y79" s="42"/>
      <c r="Z79" s="42"/>
      <c r="AA79" s="125">
        <f>AA80</f>
        <v>500000</v>
      </c>
      <c r="AB79" s="126"/>
      <c r="AC79" s="126"/>
      <c r="AD79" s="126"/>
      <c r="AE79" s="126"/>
      <c r="AF79" s="127"/>
      <c r="AG79" s="125"/>
      <c r="AH79" s="126"/>
      <c r="AI79" s="126"/>
      <c r="AJ79" s="126"/>
      <c r="AK79" s="126"/>
      <c r="AL79" s="126"/>
      <c r="AM79" s="126"/>
      <c r="AN79" s="126"/>
      <c r="AO79" s="127"/>
      <c r="AP79" s="125">
        <f>AP80</f>
        <v>500000</v>
      </c>
      <c r="AQ79" s="126"/>
      <c r="AR79" s="126"/>
      <c r="AS79" s="126"/>
      <c r="AT79" s="126"/>
      <c r="AU79" s="127"/>
      <c r="AV79" s="125" t="s">
        <v>11</v>
      </c>
      <c r="AW79" s="126"/>
      <c r="AX79" s="126"/>
      <c r="AY79" s="126"/>
      <c r="AZ79" s="127"/>
      <c r="BA79" s="125"/>
      <c r="BB79" s="126"/>
      <c r="BC79" s="126"/>
      <c r="BD79" s="126"/>
      <c r="BE79" s="126"/>
      <c r="BF79" s="126"/>
      <c r="BG79" s="127"/>
      <c r="BH79" s="225"/>
      <c r="BI79" s="226"/>
      <c r="BJ79" s="226"/>
      <c r="BK79" s="227"/>
      <c r="BL79" s="110">
        <f>BL80</f>
        <v>150000</v>
      </c>
      <c r="BM79" s="111"/>
      <c r="BN79" s="111"/>
      <c r="BO79" s="112"/>
      <c r="BP79" s="240">
        <f>BP80</f>
        <v>0.3</v>
      </c>
      <c r="BQ79" s="241"/>
      <c r="BR79" s="242"/>
    </row>
    <row r="80" spans="1:70" ht="15" customHeight="1" x14ac:dyDescent="0.25">
      <c r="A80" s="107" t="s">
        <v>25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9"/>
      <c r="P80" s="83">
        <v>260</v>
      </c>
      <c r="Q80" s="84"/>
      <c r="R80" s="84"/>
      <c r="S80" s="85"/>
      <c r="T80" s="104" t="s">
        <v>48</v>
      </c>
      <c r="U80" s="105"/>
      <c r="V80" s="105"/>
      <c r="W80" s="106"/>
      <c r="X80" s="12" t="s">
        <v>78</v>
      </c>
      <c r="Y80" s="50">
        <v>244</v>
      </c>
      <c r="Z80" s="50">
        <v>226</v>
      </c>
      <c r="AA80" s="59">
        <f>AP80</f>
        <v>500000</v>
      </c>
      <c r="AB80" s="60"/>
      <c r="AC80" s="60"/>
      <c r="AD80" s="60"/>
      <c r="AE80" s="60"/>
      <c r="AF80" s="61"/>
      <c r="AG80" s="113"/>
      <c r="AH80" s="114"/>
      <c r="AI80" s="114"/>
      <c r="AJ80" s="114"/>
      <c r="AK80" s="114"/>
      <c r="AL80" s="114"/>
      <c r="AM80" s="114"/>
      <c r="AN80" s="114"/>
      <c r="AO80" s="115"/>
      <c r="AP80" s="59">
        <v>500000</v>
      </c>
      <c r="AQ80" s="60"/>
      <c r="AR80" s="60"/>
      <c r="AS80" s="60"/>
      <c r="AT80" s="60"/>
      <c r="AU80" s="61"/>
      <c r="AV80" s="113" t="s">
        <v>11</v>
      </c>
      <c r="AW80" s="114"/>
      <c r="AX80" s="114"/>
      <c r="AY80" s="114"/>
      <c r="AZ80" s="115"/>
      <c r="BA80" s="47"/>
      <c r="BB80" s="48"/>
      <c r="BC80" s="48"/>
      <c r="BD80" s="48"/>
      <c r="BE80" s="48"/>
      <c r="BF80" s="48"/>
      <c r="BG80" s="49"/>
      <c r="BH80" s="56"/>
      <c r="BI80" s="57"/>
      <c r="BJ80" s="57"/>
      <c r="BK80" s="58"/>
      <c r="BL80" s="59">
        <v>150000</v>
      </c>
      <c r="BM80" s="60"/>
      <c r="BN80" s="60"/>
      <c r="BO80" s="61"/>
      <c r="BP80" s="116">
        <f t="shared" ref="BP80" si="30">BL80/AA80</f>
        <v>0.3</v>
      </c>
      <c r="BQ80" s="117"/>
      <c r="BR80" s="118"/>
    </row>
    <row r="81" spans="1:70" ht="15" customHeight="1" x14ac:dyDescent="0.25">
      <c r="A81" s="137" t="s">
        <v>51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9"/>
      <c r="P81" s="128">
        <v>200</v>
      </c>
      <c r="Q81" s="129"/>
      <c r="R81" s="129"/>
      <c r="S81" s="130"/>
      <c r="T81" s="128" t="s">
        <v>11</v>
      </c>
      <c r="U81" s="129"/>
      <c r="V81" s="129"/>
      <c r="W81" s="130"/>
      <c r="X81" s="41" t="s">
        <v>78</v>
      </c>
      <c r="Y81" s="42"/>
      <c r="Z81" s="42"/>
      <c r="AA81" s="125">
        <f>AA82</f>
        <v>143000</v>
      </c>
      <c r="AB81" s="126"/>
      <c r="AC81" s="126"/>
      <c r="AD81" s="126"/>
      <c r="AE81" s="126"/>
      <c r="AF81" s="127"/>
      <c r="AG81" s="125"/>
      <c r="AH81" s="126"/>
      <c r="AI81" s="126"/>
      <c r="AJ81" s="126"/>
      <c r="AK81" s="126"/>
      <c r="AL81" s="126"/>
      <c r="AM81" s="126"/>
      <c r="AN81" s="126"/>
      <c r="AO81" s="127"/>
      <c r="AP81" s="125">
        <f>AP82</f>
        <v>143000</v>
      </c>
      <c r="AQ81" s="126"/>
      <c r="AR81" s="126"/>
      <c r="AS81" s="126"/>
      <c r="AT81" s="126"/>
      <c r="AU81" s="127"/>
      <c r="AV81" s="125" t="s">
        <v>11</v>
      </c>
      <c r="AW81" s="126"/>
      <c r="AX81" s="126"/>
      <c r="AY81" s="126"/>
      <c r="AZ81" s="127"/>
      <c r="BA81" s="125"/>
      <c r="BB81" s="126"/>
      <c r="BC81" s="126"/>
      <c r="BD81" s="126"/>
      <c r="BE81" s="126"/>
      <c r="BF81" s="126"/>
      <c r="BG81" s="127"/>
      <c r="BH81" s="225"/>
      <c r="BI81" s="226"/>
      <c r="BJ81" s="226"/>
      <c r="BK81" s="227"/>
      <c r="BL81" s="110">
        <f>BL82</f>
        <v>143000</v>
      </c>
      <c r="BM81" s="111"/>
      <c r="BN81" s="111"/>
      <c r="BO81" s="112"/>
      <c r="BP81" s="240">
        <f>BP82</f>
        <v>1</v>
      </c>
      <c r="BQ81" s="241"/>
      <c r="BR81" s="242"/>
    </row>
    <row r="82" spans="1:70" ht="15" customHeight="1" x14ac:dyDescent="0.25">
      <c r="A82" s="107" t="s">
        <v>25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9"/>
      <c r="P82" s="83">
        <v>260</v>
      </c>
      <c r="Q82" s="84"/>
      <c r="R82" s="84"/>
      <c r="S82" s="85"/>
      <c r="T82" s="104" t="s">
        <v>48</v>
      </c>
      <c r="U82" s="105"/>
      <c r="V82" s="105"/>
      <c r="W82" s="106"/>
      <c r="X82" s="12" t="s">
        <v>78</v>
      </c>
      <c r="Y82" s="54">
        <v>244</v>
      </c>
      <c r="Z82" s="54">
        <v>226</v>
      </c>
      <c r="AA82" s="59">
        <f>AP82</f>
        <v>143000</v>
      </c>
      <c r="AB82" s="60"/>
      <c r="AC82" s="60"/>
      <c r="AD82" s="60"/>
      <c r="AE82" s="60"/>
      <c r="AF82" s="61"/>
      <c r="AG82" s="113"/>
      <c r="AH82" s="114"/>
      <c r="AI82" s="114"/>
      <c r="AJ82" s="114"/>
      <c r="AK82" s="114"/>
      <c r="AL82" s="114"/>
      <c r="AM82" s="114"/>
      <c r="AN82" s="114"/>
      <c r="AO82" s="115"/>
      <c r="AP82" s="59">
        <v>143000</v>
      </c>
      <c r="AQ82" s="60"/>
      <c r="AR82" s="60"/>
      <c r="AS82" s="60"/>
      <c r="AT82" s="60"/>
      <c r="AU82" s="61"/>
      <c r="AV82" s="113" t="s">
        <v>11</v>
      </c>
      <c r="AW82" s="114"/>
      <c r="AX82" s="114"/>
      <c r="AY82" s="114"/>
      <c r="AZ82" s="115"/>
      <c r="BA82" s="51"/>
      <c r="BB82" s="52"/>
      <c r="BC82" s="52"/>
      <c r="BD82" s="52"/>
      <c r="BE82" s="52"/>
      <c r="BF82" s="52"/>
      <c r="BG82" s="53"/>
      <c r="BH82" s="56"/>
      <c r="BI82" s="57"/>
      <c r="BJ82" s="57"/>
      <c r="BK82" s="58"/>
      <c r="BL82" s="59">
        <v>143000</v>
      </c>
      <c r="BM82" s="60"/>
      <c r="BN82" s="60"/>
      <c r="BO82" s="61"/>
      <c r="BP82" s="116">
        <f t="shared" ref="BP82" si="31">BL82/AA82</f>
        <v>1</v>
      </c>
      <c r="BQ82" s="117"/>
      <c r="BR82" s="118"/>
    </row>
    <row r="83" spans="1:70" ht="15" customHeight="1" x14ac:dyDescent="0.25">
      <c r="A83" s="137" t="s">
        <v>51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9"/>
      <c r="P83" s="128">
        <v>200</v>
      </c>
      <c r="Q83" s="129"/>
      <c r="R83" s="129"/>
      <c r="S83" s="130"/>
      <c r="T83" s="128" t="s">
        <v>11</v>
      </c>
      <c r="U83" s="129"/>
      <c r="V83" s="129"/>
      <c r="W83" s="130"/>
      <c r="X83" s="41" t="s">
        <v>78</v>
      </c>
      <c r="Y83" s="42"/>
      <c r="Z83" s="42"/>
      <c r="AA83" s="125">
        <f>AA84+AA85</f>
        <v>23940.059999999998</v>
      </c>
      <c r="AB83" s="126"/>
      <c r="AC83" s="126"/>
      <c r="AD83" s="126"/>
      <c r="AE83" s="126"/>
      <c r="AF83" s="127"/>
      <c r="AG83" s="125"/>
      <c r="AH83" s="126"/>
      <c r="AI83" s="126"/>
      <c r="AJ83" s="126"/>
      <c r="AK83" s="126"/>
      <c r="AL83" s="126"/>
      <c r="AM83" s="126"/>
      <c r="AN83" s="126"/>
      <c r="AO83" s="127"/>
      <c r="AP83" s="125">
        <f>AP84+AP85</f>
        <v>23940.059999999998</v>
      </c>
      <c r="AQ83" s="126"/>
      <c r="AR83" s="126"/>
      <c r="AS83" s="126"/>
      <c r="AT83" s="126"/>
      <c r="AU83" s="127"/>
      <c r="AV83" s="125" t="s">
        <v>11</v>
      </c>
      <c r="AW83" s="126"/>
      <c r="AX83" s="126"/>
      <c r="AY83" s="126"/>
      <c r="AZ83" s="127"/>
      <c r="BA83" s="125"/>
      <c r="BB83" s="126"/>
      <c r="BC83" s="126"/>
      <c r="BD83" s="126"/>
      <c r="BE83" s="126"/>
      <c r="BF83" s="126"/>
      <c r="BG83" s="127"/>
      <c r="BH83" s="225"/>
      <c r="BI83" s="226"/>
      <c r="BJ83" s="226"/>
      <c r="BK83" s="227"/>
      <c r="BL83" s="125">
        <f>BL84</f>
        <v>0</v>
      </c>
      <c r="BM83" s="126"/>
      <c r="BN83" s="126"/>
      <c r="BO83" s="127"/>
      <c r="BP83" s="240">
        <f>BP84</f>
        <v>0</v>
      </c>
      <c r="BQ83" s="241"/>
      <c r="BR83" s="242"/>
    </row>
    <row r="84" spans="1:70" ht="15" customHeight="1" x14ac:dyDescent="0.25">
      <c r="A84" s="107" t="s">
        <v>49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9"/>
      <c r="P84" s="83">
        <v>260</v>
      </c>
      <c r="Q84" s="84"/>
      <c r="R84" s="84"/>
      <c r="S84" s="85"/>
      <c r="T84" s="104" t="s">
        <v>80</v>
      </c>
      <c r="U84" s="105"/>
      <c r="V84" s="105"/>
      <c r="W84" s="106"/>
      <c r="X84" s="33" t="s">
        <v>87</v>
      </c>
      <c r="Y84" s="54">
        <v>111</v>
      </c>
      <c r="Z84" s="54">
        <v>211</v>
      </c>
      <c r="AA84" s="59">
        <f>AP84</f>
        <v>18387.14</v>
      </c>
      <c r="AB84" s="60"/>
      <c r="AC84" s="60"/>
      <c r="AD84" s="60"/>
      <c r="AE84" s="60"/>
      <c r="AF84" s="61"/>
      <c r="AG84" s="113"/>
      <c r="AH84" s="114"/>
      <c r="AI84" s="114"/>
      <c r="AJ84" s="114"/>
      <c r="AK84" s="114"/>
      <c r="AL84" s="114"/>
      <c r="AM84" s="114"/>
      <c r="AN84" s="114"/>
      <c r="AO84" s="115"/>
      <c r="AP84" s="59">
        <v>18387.14</v>
      </c>
      <c r="AQ84" s="60"/>
      <c r="AR84" s="60"/>
      <c r="AS84" s="60"/>
      <c r="AT84" s="60"/>
      <c r="AU84" s="61"/>
      <c r="AV84" s="113" t="s">
        <v>11</v>
      </c>
      <c r="AW84" s="114"/>
      <c r="AX84" s="114"/>
      <c r="AY84" s="114"/>
      <c r="AZ84" s="115"/>
      <c r="BA84" s="51"/>
      <c r="BB84" s="52"/>
      <c r="BC84" s="52"/>
      <c r="BD84" s="52"/>
      <c r="BE84" s="52"/>
      <c r="BF84" s="52"/>
      <c r="BG84" s="53"/>
      <c r="BH84" s="56"/>
      <c r="BI84" s="57"/>
      <c r="BJ84" s="57"/>
      <c r="BK84" s="58"/>
      <c r="BL84" s="59">
        <v>0</v>
      </c>
      <c r="BM84" s="60"/>
      <c r="BN84" s="60"/>
      <c r="BO84" s="61"/>
      <c r="BP84" s="116">
        <f t="shared" ref="BP84" si="32">BL84/AA84</f>
        <v>0</v>
      </c>
      <c r="BQ84" s="117"/>
      <c r="BR84" s="118"/>
    </row>
    <row r="85" spans="1:70" ht="15" customHeight="1" x14ac:dyDescent="0.25">
      <c r="A85" s="107" t="s">
        <v>50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9"/>
      <c r="P85" s="83">
        <v>260</v>
      </c>
      <c r="Q85" s="84"/>
      <c r="R85" s="84"/>
      <c r="S85" s="85"/>
      <c r="T85" s="104" t="s">
        <v>80</v>
      </c>
      <c r="U85" s="105"/>
      <c r="V85" s="105"/>
      <c r="W85" s="106"/>
      <c r="X85" s="33" t="s">
        <v>87</v>
      </c>
      <c r="Y85" s="54">
        <v>119</v>
      </c>
      <c r="Z85" s="54">
        <v>213</v>
      </c>
      <c r="AA85" s="59">
        <f>AP85</f>
        <v>5552.92</v>
      </c>
      <c r="AB85" s="60"/>
      <c r="AC85" s="60"/>
      <c r="AD85" s="60"/>
      <c r="AE85" s="60"/>
      <c r="AF85" s="61"/>
      <c r="AG85" s="113"/>
      <c r="AH85" s="114"/>
      <c r="AI85" s="114"/>
      <c r="AJ85" s="114"/>
      <c r="AK85" s="114"/>
      <c r="AL85" s="114"/>
      <c r="AM85" s="114"/>
      <c r="AN85" s="114"/>
      <c r="AO85" s="115"/>
      <c r="AP85" s="59">
        <v>5552.92</v>
      </c>
      <c r="AQ85" s="60"/>
      <c r="AR85" s="60"/>
      <c r="AS85" s="60"/>
      <c r="AT85" s="60"/>
      <c r="AU85" s="61"/>
      <c r="AV85" s="113" t="s">
        <v>11</v>
      </c>
      <c r="AW85" s="114"/>
      <c r="AX85" s="114"/>
      <c r="AY85" s="114"/>
      <c r="AZ85" s="115"/>
      <c r="BA85" s="51"/>
      <c r="BB85" s="52"/>
      <c r="BC85" s="52"/>
      <c r="BD85" s="52"/>
      <c r="BE85" s="52"/>
      <c r="BF85" s="52"/>
      <c r="BG85" s="53"/>
      <c r="BH85" s="56"/>
      <c r="BI85" s="57"/>
      <c r="BJ85" s="57"/>
      <c r="BK85" s="58"/>
      <c r="BL85" s="59">
        <v>0</v>
      </c>
      <c r="BM85" s="60"/>
      <c r="BN85" s="60"/>
      <c r="BO85" s="61"/>
      <c r="BP85" s="116">
        <f t="shared" ref="BP85" si="33">BL85/AA85</f>
        <v>0</v>
      </c>
      <c r="BQ85" s="117"/>
      <c r="BR85" s="118"/>
    </row>
    <row r="86" spans="1:70" x14ac:dyDescent="0.25">
      <c r="A86" s="137" t="s">
        <v>51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9"/>
      <c r="P86" s="128">
        <v>200</v>
      </c>
      <c r="Q86" s="129"/>
      <c r="R86" s="129"/>
      <c r="S86" s="130"/>
      <c r="T86" s="128" t="s">
        <v>11</v>
      </c>
      <c r="U86" s="129"/>
      <c r="V86" s="129"/>
      <c r="W86" s="130"/>
      <c r="X86" s="41" t="s">
        <v>75</v>
      </c>
      <c r="Y86" s="42"/>
      <c r="Z86" s="42"/>
      <c r="AA86" s="125">
        <f>AA87+AA92+AA95</f>
        <v>23849206.780000001</v>
      </c>
      <c r="AB86" s="126"/>
      <c r="AC86" s="126"/>
      <c r="AD86" s="126"/>
      <c r="AE86" s="126"/>
      <c r="AF86" s="127"/>
      <c r="AG86" s="125"/>
      <c r="AH86" s="126"/>
      <c r="AI86" s="126"/>
      <c r="AJ86" s="126"/>
      <c r="AK86" s="126"/>
      <c r="AL86" s="126"/>
      <c r="AM86" s="126"/>
      <c r="AN86" s="126"/>
      <c r="AO86" s="127"/>
      <c r="AP86" s="125" t="s">
        <v>11</v>
      </c>
      <c r="AQ86" s="126"/>
      <c r="AR86" s="126"/>
      <c r="AS86" s="126"/>
      <c r="AT86" s="126"/>
      <c r="AU86" s="127"/>
      <c r="AV86" s="125" t="s">
        <v>11</v>
      </c>
      <c r="AW86" s="126"/>
      <c r="AX86" s="126"/>
      <c r="AY86" s="126"/>
      <c r="AZ86" s="127"/>
      <c r="BA86" s="125">
        <f>BA87+BA92+BA95</f>
        <v>23849206.780000001</v>
      </c>
      <c r="BB86" s="126"/>
      <c r="BC86" s="126"/>
      <c r="BD86" s="126"/>
      <c r="BE86" s="126"/>
      <c r="BF86" s="126"/>
      <c r="BG86" s="127"/>
      <c r="BH86" s="225"/>
      <c r="BI86" s="226"/>
      <c r="BJ86" s="226"/>
      <c r="BK86" s="227"/>
      <c r="BL86" s="110">
        <f>BL87+BL92+BL95</f>
        <v>7799405.0399999991</v>
      </c>
      <c r="BM86" s="111"/>
      <c r="BN86" s="111"/>
      <c r="BO86" s="112"/>
      <c r="BP86" s="240">
        <f t="shared" ref="BP86:BP88" si="34">BL86/AA86</f>
        <v>0.32702995583654371</v>
      </c>
      <c r="BQ86" s="241"/>
      <c r="BR86" s="242"/>
    </row>
    <row r="87" spans="1:70" x14ac:dyDescent="0.25">
      <c r="A87" s="196" t="s">
        <v>21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8"/>
      <c r="P87" s="134">
        <v>210</v>
      </c>
      <c r="Q87" s="135"/>
      <c r="R87" s="135"/>
      <c r="S87" s="136"/>
      <c r="T87" s="134"/>
      <c r="U87" s="135"/>
      <c r="V87" s="135"/>
      <c r="W87" s="136"/>
      <c r="X87" s="29" t="s">
        <v>75</v>
      </c>
      <c r="Y87" s="31"/>
      <c r="Z87" s="31"/>
      <c r="AA87" s="92">
        <f>AA88+AA89+AA90+AA91</f>
        <v>1852000</v>
      </c>
      <c r="AB87" s="93"/>
      <c r="AC87" s="93"/>
      <c r="AD87" s="93"/>
      <c r="AE87" s="93"/>
      <c r="AF87" s="94"/>
      <c r="AG87" s="92"/>
      <c r="AH87" s="93"/>
      <c r="AI87" s="93"/>
      <c r="AJ87" s="93"/>
      <c r="AK87" s="93"/>
      <c r="AL87" s="93"/>
      <c r="AM87" s="93"/>
      <c r="AN87" s="93"/>
      <c r="AO87" s="94"/>
      <c r="AP87" s="92" t="s">
        <v>11</v>
      </c>
      <c r="AQ87" s="93"/>
      <c r="AR87" s="93"/>
      <c r="AS87" s="93"/>
      <c r="AT87" s="93"/>
      <c r="AU87" s="94"/>
      <c r="AV87" s="92" t="s">
        <v>11</v>
      </c>
      <c r="AW87" s="93"/>
      <c r="AX87" s="93"/>
      <c r="AY87" s="93"/>
      <c r="AZ87" s="94"/>
      <c r="BA87" s="92">
        <f>BA88+BA89+BA90+BA91</f>
        <v>1852000</v>
      </c>
      <c r="BB87" s="93"/>
      <c r="BC87" s="93"/>
      <c r="BD87" s="93"/>
      <c r="BE87" s="93"/>
      <c r="BF87" s="93"/>
      <c r="BG87" s="94"/>
      <c r="BH87" s="193"/>
      <c r="BI87" s="194"/>
      <c r="BJ87" s="194"/>
      <c r="BK87" s="195"/>
      <c r="BL87" s="92">
        <f>BL88+BL89+BL90+BL91</f>
        <v>573926.94000000006</v>
      </c>
      <c r="BM87" s="93"/>
      <c r="BN87" s="93"/>
      <c r="BO87" s="94"/>
      <c r="BP87" s="231">
        <f t="shared" si="34"/>
        <v>0.3098957559395249</v>
      </c>
      <c r="BQ87" s="232"/>
      <c r="BR87" s="233"/>
    </row>
    <row r="88" spans="1:70" x14ac:dyDescent="0.25">
      <c r="A88" s="80" t="s">
        <v>49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2"/>
      <c r="P88" s="83"/>
      <c r="Q88" s="84"/>
      <c r="R88" s="84"/>
      <c r="S88" s="85"/>
      <c r="T88" s="104" t="s">
        <v>48</v>
      </c>
      <c r="U88" s="105"/>
      <c r="V88" s="105"/>
      <c r="W88" s="106"/>
      <c r="X88" s="12" t="s">
        <v>75</v>
      </c>
      <c r="Y88" s="10">
        <v>111</v>
      </c>
      <c r="Z88" s="10">
        <v>111</v>
      </c>
      <c r="AA88" s="59">
        <f>BA88</f>
        <v>1000000</v>
      </c>
      <c r="AB88" s="60"/>
      <c r="AC88" s="60"/>
      <c r="AD88" s="60"/>
      <c r="AE88" s="60"/>
      <c r="AF88" s="61"/>
      <c r="AG88" s="59"/>
      <c r="AH88" s="60"/>
      <c r="AI88" s="60"/>
      <c r="AJ88" s="60"/>
      <c r="AK88" s="60"/>
      <c r="AL88" s="60"/>
      <c r="AM88" s="60"/>
      <c r="AN88" s="60"/>
      <c r="AO88" s="61"/>
      <c r="AP88" s="59" t="s">
        <v>11</v>
      </c>
      <c r="AQ88" s="60"/>
      <c r="AR88" s="60"/>
      <c r="AS88" s="60"/>
      <c r="AT88" s="60"/>
      <c r="AU88" s="61"/>
      <c r="AV88" s="59" t="s">
        <v>11</v>
      </c>
      <c r="AW88" s="60"/>
      <c r="AX88" s="60"/>
      <c r="AY88" s="60"/>
      <c r="AZ88" s="61"/>
      <c r="BA88" s="62">
        <v>1000000</v>
      </c>
      <c r="BB88" s="63"/>
      <c r="BC88" s="63"/>
      <c r="BD88" s="63"/>
      <c r="BE88" s="63"/>
      <c r="BF88" s="63"/>
      <c r="BG88" s="64"/>
      <c r="BH88" s="119"/>
      <c r="BI88" s="120"/>
      <c r="BJ88" s="120"/>
      <c r="BK88" s="121"/>
      <c r="BL88" s="59">
        <v>304072.03000000003</v>
      </c>
      <c r="BM88" s="60"/>
      <c r="BN88" s="60"/>
      <c r="BO88" s="61"/>
      <c r="BP88" s="116">
        <f t="shared" si="34"/>
        <v>0.30407203000000005</v>
      </c>
      <c r="BQ88" s="117"/>
      <c r="BR88" s="118"/>
    </row>
    <row r="89" spans="1:70" ht="15" customHeight="1" x14ac:dyDescent="0.25">
      <c r="A89" s="80" t="s">
        <v>49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2"/>
      <c r="P89" s="83"/>
      <c r="Q89" s="84"/>
      <c r="R89" s="84"/>
      <c r="S89" s="85"/>
      <c r="T89" s="104" t="s">
        <v>80</v>
      </c>
      <c r="U89" s="105"/>
      <c r="V89" s="105"/>
      <c r="W89" s="106"/>
      <c r="X89" s="12" t="s">
        <v>75</v>
      </c>
      <c r="Y89" s="21">
        <v>111</v>
      </c>
      <c r="Z89" s="21">
        <v>111</v>
      </c>
      <c r="AA89" s="59">
        <f t="shared" ref="AA89:AA91" si="35">BA89</f>
        <v>422427</v>
      </c>
      <c r="AB89" s="60"/>
      <c r="AC89" s="60"/>
      <c r="AD89" s="60"/>
      <c r="AE89" s="60"/>
      <c r="AF89" s="61"/>
      <c r="AG89" s="59"/>
      <c r="AH89" s="60"/>
      <c r="AI89" s="60"/>
      <c r="AJ89" s="60"/>
      <c r="AK89" s="60"/>
      <c r="AL89" s="60"/>
      <c r="AM89" s="60"/>
      <c r="AN89" s="60"/>
      <c r="AO89" s="61"/>
      <c r="AP89" s="59" t="s">
        <v>11</v>
      </c>
      <c r="AQ89" s="60"/>
      <c r="AR89" s="60"/>
      <c r="AS89" s="60"/>
      <c r="AT89" s="60"/>
      <c r="AU89" s="61"/>
      <c r="AV89" s="59" t="s">
        <v>11</v>
      </c>
      <c r="AW89" s="60"/>
      <c r="AX89" s="60"/>
      <c r="AY89" s="60"/>
      <c r="AZ89" s="61"/>
      <c r="BA89" s="62">
        <v>422427</v>
      </c>
      <c r="BB89" s="63"/>
      <c r="BC89" s="63"/>
      <c r="BD89" s="63"/>
      <c r="BE89" s="63"/>
      <c r="BF89" s="63"/>
      <c r="BG89" s="64"/>
      <c r="BH89" s="119"/>
      <c r="BI89" s="120"/>
      <c r="BJ89" s="120"/>
      <c r="BK89" s="121"/>
      <c r="BL89" s="59">
        <v>134963.87</v>
      </c>
      <c r="BM89" s="60"/>
      <c r="BN89" s="60"/>
      <c r="BO89" s="61"/>
      <c r="BP89" s="116">
        <f t="shared" ref="BP89" si="36">BL89/AA89</f>
        <v>0.31949631533969181</v>
      </c>
      <c r="BQ89" s="117"/>
      <c r="BR89" s="118"/>
    </row>
    <row r="90" spans="1:70" x14ac:dyDescent="0.25">
      <c r="A90" s="80" t="s">
        <v>50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2"/>
      <c r="P90" s="83"/>
      <c r="Q90" s="84"/>
      <c r="R90" s="84"/>
      <c r="S90" s="85"/>
      <c r="T90" s="104" t="s">
        <v>48</v>
      </c>
      <c r="U90" s="105"/>
      <c r="V90" s="105"/>
      <c r="W90" s="106"/>
      <c r="X90" s="12" t="s">
        <v>75</v>
      </c>
      <c r="Y90" s="14">
        <v>119</v>
      </c>
      <c r="Z90" s="14">
        <v>119</v>
      </c>
      <c r="AA90" s="59">
        <f t="shared" si="35"/>
        <v>302000</v>
      </c>
      <c r="AB90" s="60"/>
      <c r="AC90" s="60"/>
      <c r="AD90" s="60"/>
      <c r="AE90" s="60"/>
      <c r="AF90" s="61"/>
      <c r="AG90" s="59"/>
      <c r="AH90" s="60"/>
      <c r="AI90" s="60"/>
      <c r="AJ90" s="60"/>
      <c r="AK90" s="60"/>
      <c r="AL90" s="60"/>
      <c r="AM90" s="60"/>
      <c r="AN90" s="60"/>
      <c r="AO90" s="61"/>
      <c r="AP90" s="59" t="s">
        <v>11</v>
      </c>
      <c r="AQ90" s="60"/>
      <c r="AR90" s="60"/>
      <c r="AS90" s="60"/>
      <c r="AT90" s="60"/>
      <c r="AU90" s="61"/>
      <c r="AV90" s="59" t="s">
        <v>11</v>
      </c>
      <c r="AW90" s="60"/>
      <c r="AX90" s="60"/>
      <c r="AY90" s="60"/>
      <c r="AZ90" s="61"/>
      <c r="BA90" s="62">
        <v>302000</v>
      </c>
      <c r="BB90" s="63"/>
      <c r="BC90" s="63"/>
      <c r="BD90" s="63"/>
      <c r="BE90" s="63"/>
      <c r="BF90" s="63"/>
      <c r="BG90" s="64"/>
      <c r="BH90" s="119"/>
      <c r="BI90" s="120"/>
      <c r="BJ90" s="120"/>
      <c r="BK90" s="121"/>
      <c r="BL90" s="59">
        <v>88301.26</v>
      </c>
      <c r="BM90" s="60"/>
      <c r="BN90" s="60"/>
      <c r="BO90" s="61"/>
      <c r="BP90" s="116">
        <f t="shared" si="20"/>
        <v>0.29238827814569535</v>
      </c>
      <c r="BQ90" s="117"/>
      <c r="BR90" s="118"/>
    </row>
    <row r="91" spans="1:70" ht="15" customHeight="1" x14ac:dyDescent="0.25">
      <c r="A91" s="80" t="s">
        <v>50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2"/>
      <c r="P91" s="83"/>
      <c r="Q91" s="84"/>
      <c r="R91" s="84"/>
      <c r="S91" s="85"/>
      <c r="T91" s="104" t="s">
        <v>80</v>
      </c>
      <c r="U91" s="105"/>
      <c r="V91" s="105"/>
      <c r="W91" s="106"/>
      <c r="X91" s="12" t="s">
        <v>75</v>
      </c>
      <c r="Y91" s="21">
        <v>119</v>
      </c>
      <c r="Z91" s="21">
        <v>119</v>
      </c>
      <c r="AA91" s="59">
        <f t="shared" si="35"/>
        <v>127573</v>
      </c>
      <c r="AB91" s="60"/>
      <c r="AC91" s="60"/>
      <c r="AD91" s="60"/>
      <c r="AE91" s="60"/>
      <c r="AF91" s="61"/>
      <c r="AG91" s="59"/>
      <c r="AH91" s="60"/>
      <c r="AI91" s="60"/>
      <c r="AJ91" s="60"/>
      <c r="AK91" s="60"/>
      <c r="AL91" s="60"/>
      <c r="AM91" s="60"/>
      <c r="AN91" s="60"/>
      <c r="AO91" s="61"/>
      <c r="AP91" s="59" t="s">
        <v>11</v>
      </c>
      <c r="AQ91" s="60"/>
      <c r="AR91" s="60"/>
      <c r="AS91" s="60"/>
      <c r="AT91" s="60"/>
      <c r="AU91" s="61"/>
      <c r="AV91" s="59" t="s">
        <v>11</v>
      </c>
      <c r="AW91" s="60"/>
      <c r="AX91" s="60"/>
      <c r="AY91" s="60"/>
      <c r="AZ91" s="61"/>
      <c r="BA91" s="62">
        <v>127573</v>
      </c>
      <c r="BB91" s="63"/>
      <c r="BC91" s="63"/>
      <c r="BD91" s="63"/>
      <c r="BE91" s="63"/>
      <c r="BF91" s="63"/>
      <c r="BG91" s="64"/>
      <c r="BH91" s="119"/>
      <c r="BI91" s="120"/>
      <c r="BJ91" s="120"/>
      <c r="BK91" s="121"/>
      <c r="BL91" s="59">
        <v>46589.78</v>
      </c>
      <c r="BM91" s="60"/>
      <c r="BN91" s="60"/>
      <c r="BO91" s="61"/>
      <c r="BP91" s="116">
        <f t="shared" ref="BP91" si="37">BL91/AA91</f>
        <v>0.36520094377336898</v>
      </c>
      <c r="BQ91" s="117"/>
      <c r="BR91" s="118"/>
    </row>
    <row r="92" spans="1:70" x14ac:dyDescent="0.25">
      <c r="A92" s="74" t="s">
        <v>24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6"/>
      <c r="P92" s="77">
        <v>230</v>
      </c>
      <c r="Q92" s="78"/>
      <c r="R92" s="78"/>
      <c r="S92" s="79"/>
      <c r="T92" s="77"/>
      <c r="U92" s="78"/>
      <c r="V92" s="78"/>
      <c r="W92" s="79"/>
      <c r="X92" s="29" t="s">
        <v>75</v>
      </c>
      <c r="Y92" s="30"/>
      <c r="Z92" s="30"/>
      <c r="AA92" s="92">
        <f t="shared" ref="AA92" si="38">BA92</f>
        <v>100000</v>
      </c>
      <c r="AB92" s="93"/>
      <c r="AC92" s="93"/>
      <c r="AD92" s="93"/>
      <c r="AE92" s="93"/>
      <c r="AF92" s="94"/>
      <c r="AG92" s="92"/>
      <c r="AH92" s="93"/>
      <c r="AI92" s="93"/>
      <c r="AJ92" s="93"/>
      <c r="AK92" s="93"/>
      <c r="AL92" s="93"/>
      <c r="AM92" s="93"/>
      <c r="AN92" s="93"/>
      <c r="AO92" s="94"/>
      <c r="AP92" s="92" t="s">
        <v>11</v>
      </c>
      <c r="AQ92" s="93"/>
      <c r="AR92" s="93"/>
      <c r="AS92" s="93"/>
      <c r="AT92" s="93"/>
      <c r="AU92" s="94"/>
      <c r="AV92" s="92" t="s">
        <v>11</v>
      </c>
      <c r="AW92" s="93"/>
      <c r="AX92" s="93"/>
      <c r="AY92" s="93"/>
      <c r="AZ92" s="94"/>
      <c r="BA92" s="131">
        <f>BA93+BA94</f>
        <v>100000</v>
      </c>
      <c r="BB92" s="132"/>
      <c r="BC92" s="132"/>
      <c r="BD92" s="132"/>
      <c r="BE92" s="132"/>
      <c r="BF92" s="132"/>
      <c r="BG92" s="133"/>
      <c r="BH92" s="193"/>
      <c r="BI92" s="194"/>
      <c r="BJ92" s="194"/>
      <c r="BK92" s="195"/>
      <c r="BL92" s="89">
        <f>BL93+BL94</f>
        <v>4.9800000000000004</v>
      </c>
      <c r="BM92" s="90"/>
      <c r="BN92" s="90"/>
      <c r="BO92" s="91"/>
      <c r="BP92" s="243">
        <f t="shared" ref="BP92" si="39">BL92/AA92</f>
        <v>4.9800000000000004E-5</v>
      </c>
      <c r="BQ92" s="244"/>
      <c r="BR92" s="245"/>
    </row>
    <row r="93" spans="1:70" x14ac:dyDescent="0.25">
      <c r="A93" s="80" t="s">
        <v>23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2"/>
      <c r="P93" s="83"/>
      <c r="Q93" s="84"/>
      <c r="R93" s="84"/>
      <c r="S93" s="85"/>
      <c r="T93" s="104" t="s">
        <v>48</v>
      </c>
      <c r="U93" s="105"/>
      <c r="V93" s="105"/>
      <c r="W93" s="106"/>
      <c r="X93" s="12" t="s">
        <v>75</v>
      </c>
      <c r="Y93" s="19">
        <v>853</v>
      </c>
      <c r="Z93" s="19">
        <v>853</v>
      </c>
      <c r="AA93" s="59">
        <f>BA93</f>
        <v>100000</v>
      </c>
      <c r="AB93" s="60"/>
      <c r="AC93" s="60"/>
      <c r="AD93" s="60"/>
      <c r="AE93" s="60"/>
      <c r="AF93" s="61"/>
      <c r="AG93" s="59"/>
      <c r="AH93" s="60"/>
      <c r="AI93" s="60"/>
      <c r="AJ93" s="60"/>
      <c r="AK93" s="60"/>
      <c r="AL93" s="60"/>
      <c r="AM93" s="60"/>
      <c r="AN93" s="60"/>
      <c r="AO93" s="61"/>
      <c r="AP93" s="59" t="s">
        <v>11</v>
      </c>
      <c r="AQ93" s="60"/>
      <c r="AR93" s="60"/>
      <c r="AS93" s="60"/>
      <c r="AT93" s="60"/>
      <c r="AU93" s="61"/>
      <c r="AV93" s="59" t="s">
        <v>11</v>
      </c>
      <c r="AW93" s="60"/>
      <c r="AX93" s="60"/>
      <c r="AY93" s="60"/>
      <c r="AZ93" s="61"/>
      <c r="BA93" s="62">
        <v>100000</v>
      </c>
      <c r="BB93" s="63"/>
      <c r="BC93" s="63"/>
      <c r="BD93" s="63"/>
      <c r="BE93" s="63"/>
      <c r="BF93" s="63"/>
      <c r="BG93" s="64"/>
      <c r="BH93" s="119"/>
      <c r="BI93" s="120"/>
      <c r="BJ93" s="120"/>
      <c r="BK93" s="121"/>
      <c r="BL93" s="59">
        <v>4.9800000000000004</v>
      </c>
      <c r="BM93" s="60"/>
      <c r="BN93" s="60"/>
      <c r="BO93" s="61"/>
      <c r="BP93" s="116">
        <f t="shared" ref="BP93:BP96" si="40">BL93/AA93</f>
        <v>4.9800000000000004E-5</v>
      </c>
      <c r="BQ93" s="117"/>
      <c r="BR93" s="118"/>
    </row>
    <row r="94" spans="1:70" ht="15" customHeight="1" x14ac:dyDescent="0.25">
      <c r="A94" s="80" t="s">
        <v>23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2"/>
      <c r="P94" s="83"/>
      <c r="Q94" s="84"/>
      <c r="R94" s="84"/>
      <c r="S94" s="85"/>
      <c r="T94" s="104" t="s">
        <v>48</v>
      </c>
      <c r="U94" s="105"/>
      <c r="V94" s="105"/>
      <c r="W94" s="106"/>
      <c r="X94" s="12" t="s">
        <v>75</v>
      </c>
      <c r="Y94" s="18">
        <v>852</v>
      </c>
      <c r="Z94" s="18">
        <v>852</v>
      </c>
      <c r="AA94" s="59">
        <f t="shared" ref="AA94" si="41">BA94</f>
        <v>0</v>
      </c>
      <c r="AB94" s="60"/>
      <c r="AC94" s="60"/>
      <c r="AD94" s="60"/>
      <c r="AE94" s="60"/>
      <c r="AF94" s="61"/>
      <c r="AG94" s="113"/>
      <c r="AH94" s="114"/>
      <c r="AI94" s="114"/>
      <c r="AJ94" s="114"/>
      <c r="AK94" s="114"/>
      <c r="AL94" s="114"/>
      <c r="AM94" s="114"/>
      <c r="AN94" s="114"/>
      <c r="AO94" s="115"/>
      <c r="AP94" s="113" t="s">
        <v>11</v>
      </c>
      <c r="AQ94" s="114"/>
      <c r="AR94" s="114"/>
      <c r="AS94" s="114"/>
      <c r="AT94" s="114"/>
      <c r="AU94" s="115"/>
      <c r="AV94" s="113" t="s">
        <v>11</v>
      </c>
      <c r="AW94" s="114"/>
      <c r="AX94" s="114"/>
      <c r="AY94" s="114"/>
      <c r="AZ94" s="115"/>
      <c r="BA94" s="62">
        <v>0</v>
      </c>
      <c r="BB94" s="63"/>
      <c r="BC94" s="63"/>
      <c r="BD94" s="63"/>
      <c r="BE94" s="63"/>
      <c r="BF94" s="63"/>
      <c r="BG94" s="64"/>
      <c r="BH94" s="119"/>
      <c r="BI94" s="120"/>
      <c r="BJ94" s="120"/>
      <c r="BK94" s="121"/>
      <c r="BL94" s="59"/>
      <c r="BM94" s="60"/>
      <c r="BN94" s="60"/>
      <c r="BO94" s="61"/>
      <c r="BP94" s="116">
        <v>0</v>
      </c>
      <c r="BQ94" s="117"/>
      <c r="BR94" s="118"/>
    </row>
    <row r="95" spans="1:70" x14ac:dyDescent="0.25">
      <c r="A95" s="74" t="s">
        <v>25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6"/>
      <c r="P95" s="77">
        <v>260</v>
      </c>
      <c r="Q95" s="78"/>
      <c r="R95" s="78"/>
      <c r="S95" s="79"/>
      <c r="T95" s="222" t="s">
        <v>48</v>
      </c>
      <c r="U95" s="223"/>
      <c r="V95" s="223"/>
      <c r="W95" s="224"/>
      <c r="X95" s="29" t="s">
        <v>75</v>
      </c>
      <c r="Y95" s="30">
        <v>244</v>
      </c>
      <c r="Z95" s="30">
        <v>244</v>
      </c>
      <c r="AA95" s="92">
        <f>AA96+AA98+AA99+AA100+AA101</f>
        <v>21897206.780000001</v>
      </c>
      <c r="AB95" s="93"/>
      <c r="AC95" s="93"/>
      <c r="AD95" s="93"/>
      <c r="AE95" s="93"/>
      <c r="AF95" s="94"/>
      <c r="AG95" s="131"/>
      <c r="AH95" s="132"/>
      <c r="AI95" s="132"/>
      <c r="AJ95" s="132"/>
      <c r="AK95" s="132"/>
      <c r="AL95" s="132"/>
      <c r="AM95" s="132"/>
      <c r="AN95" s="132"/>
      <c r="AO95" s="133"/>
      <c r="AP95" s="92" t="s">
        <v>11</v>
      </c>
      <c r="AQ95" s="93"/>
      <c r="AR95" s="93"/>
      <c r="AS95" s="93"/>
      <c r="AT95" s="93"/>
      <c r="AU95" s="94"/>
      <c r="AV95" s="92" t="s">
        <v>11</v>
      </c>
      <c r="AW95" s="93"/>
      <c r="AX95" s="93"/>
      <c r="AY95" s="93"/>
      <c r="AZ95" s="94"/>
      <c r="BA95" s="92">
        <f>BA96+BA98+BA99+BA100+BA101</f>
        <v>21897206.780000001</v>
      </c>
      <c r="BB95" s="93"/>
      <c r="BC95" s="93"/>
      <c r="BD95" s="93"/>
      <c r="BE95" s="93"/>
      <c r="BF95" s="93"/>
      <c r="BG95" s="94"/>
      <c r="BH95" s="193"/>
      <c r="BI95" s="194"/>
      <c r="BJ95" s="194"/>
      <c r="BK95" s="195"/>
      <c r="BL95" s="92">
        <f>BL96+BL98+BL99+BL100+BL101</f>
        <v>7225473.1199999992</v>
      </c>
      <c r="BM95" s="93"/>
      <c r="BN95" s="93"/>
      <c r="BO95" s="94"/>
      <c r="BP95" s="187">
        <f t="shared" si="40"/>
        <v>0.32997236554387593</v>
      </c>
      <c r="BQ95" s="188"/>
      <c r="BR95" s="189"/>
    </row>
    <row r="96" spans="1:70" ht="13.9" customHeight="1" x14ac:dyDescent="0.25">
      <c r="A96" s="80" t="s">
        <v>23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2"/>
      <c r="P96" s="83">
        <v>260</v>
      </c>
      <c r="Q96" s="84"/>
      <c r="R96" s="84"/>
      <c r="S96" s="85"/>
      <c r="T96" s="104" t="s">
        <v>54</v>
      </c>
      <c r="U96" s="105"/>
      <c r="V96" s="105"/>
      <c r="W96" s="106"/>
      <c r="X96" s="12" t="s">
        <v>81</v>
      </c>
      <c r="Y96" s="11">
        <v>244</v>
      </c>
      <c r="Z96" s="11">
        <v>244</v>
      </c>
      <c r="AA96" s="59">
        <f>BA96</f>
        <v>400000</v>
      </c>
      <c r="AB96" s="60"/>
      <c r="AC96" s="60"/>
      <c r="AD96" s="60"/>
      <c r="AE96" s="60"/>
      <c r="AF96" s="61"/>
      <c r="AG96" s="113"/>
      <c r="AH96" s="114"/>
      <c r="AI96" s="114"/>
      <c r="AJ96" s="114"/>
      <c r="AK96" s="114"/>
      <c r="AL96" s="114"/>
      <c r="AM96" s="114"/>
      <c r="AN96" s="114"/>
      <c r="AO96" s="115"/>
      <c r="AP96" s="113" t="s">
        <v>11</v>
      </c>
      <c r="AQ96" s="114"/>
      <c r="AR96" s="114"/>
      <c r="AS96" s="114"/>
      <c r="AT96" s="114"/>
      <c r="AU96" s="115"/>
      <c r="AV96" s="113" t="s">
        <v>11</v>
      </c>
      <c r="AW96" s="114"/>
      <c r="AX96" s="114"/>
      <c r="AY96" s="114"/>
      <c r="AZ96" s="115"/>
      <c r="BA96" s="62">
        <v>400000</v>
      </c>
      <c r="BB96" s="63"/>
      <c r="BC96" s="63"/>
      <c r="BD96" s="63"/>
      <c r="BE96" s="63"/>
      <c r="BF96" s="63"/>
      <c r="BG96" s="64"/>
      <c r="BH96" s="119"/>
      <c r="BI96" s="120"/>
      <c r="BJ96" s="120"/>
      <c r="BK96" s="121"/>
      <c r="BL96" s="59">
        <v>114305</v>
      </c>
      <c r="BM96" s="60"/>
      <c r="BN96" s="60"/>
      <c r="BO96" s="61"/>
      <c r="BP96" s="116">
        <f t="shared" si="40"/>
        <v>0.28576249999999997</v>
      </c>
      <c r="BQ96" s="117"/>
      <c r="BR96" s="118"/>
    </row>
    <row r="97" spans="1:70" ht="15" hidden="1" customHeight="1" x14ac:dyDescent="0.25">
      <c r="A97" s="80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2"/>
      <c r="P97" s="83"/>
      <c r="Q97" s="84"/>
      <c r="R97" s="84"/>
      <c r="S97" s="85"/>
      <c r="T97" s="104"/>
      <c r="U97" s="105"/>
      <c r="V97" s="105"/>
      <c r="W97" s="106"/>
      <c r="X97" s="12"/>
      <c r="Y97" s="10"/>
      <c r="Z97" s="10"/>
      <c r="AA97" s="59">
        <f t="shared" ref="AA97:AA99" si="42">BA97</f>
        <v>0</v>
      </c>
      <c r="AB97" s="60"/>
      <c r="AC97" s="60"/>
      <c r="AD97" s="60"/>
      <c r="AE97" s="60"/>
      <c r="AF97" s="61"/>
      <c r="AG97" s="113"/>
      <c r="AH97" s="114"/>
      <c r="AI97" s="114"/>
      <c r="AJ97" s="114"/>
      <c r="AK97" s="114"/>
      <c r="AL97" s="114"/>
      <c r="AM97" s="114"/>
      <c r="AN97" s="114"/>
      <c r="AO97" s="115"/>
      <c r="AP97" s="113" t="s">
        <v>11</v>
      </c>
      <c r="AQ97" s="114"/>
      <c r="AR97" s="114"/>
      <c r="AS97" s="114"/>
      <c r="AT97" s="114"/>
      <c r="AU97" s="115"/>
      <c r="AV97" s="113" t="s">
        <v>11</v>
      </c>
      <c r="AW97" s="114"/>
      <c r="AX97" s="114"/>
      <c r="AY97" s="114"/>
      <c r="AZ97" s="115"/>
      <c r="BA97" s="62"/>
      <c r="BB97" s="63"/>
      <c r="BC97" s="63"/>
      <c r="BD97" s="63"/>
      <c r="BE97" s="63"/>
      <c r="BF97" s="63"/>
      <c r="BG97" s="64"/>
      <c r="BH97" s="119"/>
      <c r="BI97" s="120"/>
      <c r="BJ97" s="120"/>
      <c r="BK97" s="121"/>
      <c r="BL97" s="59"/>
      <c r="BM97" s="60"/>
      <c r="BN97" s="60"/>
      <c r="BO97" s="61"/>
      <c r="BP97" s="116"/>
      <c r="BQ97" s="117"/>
      <c r="BR97" s="118"/>
    </row>
    <row r="98" spans="1:70" ht="15" customHeight="1" x14ac:dyDescent="0.25">
      <c r="A98" s="80" t="s">
        <v>23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2"/>
      <c r="P98" s="83">
        <v>260</v>
      </c>
      <c r="Q98" s="84"/>
      <c r="R98" s="84"/>
      <c r="S98" s="85"/>
      <c r="T98" s="104" t="s">
        <v>54</v>
      </c>
      <c r="U98" s="105"/>
      <c r="V98" s="105"/>
      <c r="W98" s="106"/>
      <c r="X98" s="12" t="s">
        <v>81</v>
      </c>
      <c r="Y98" s="40">
        <v>244</v>
      </c>
      <c r="Z98" s="40">
        <v>244</v>
      </c>
      <c r="AA98" s="59">
        <f>BA98</f>
        <v>246160</v>
      </c>
      <c r="AB98" s="60"/>
      <c r="AC98" s="60"/>
      <c r="AD98" s="60"/>
      <c r="AE98" s="60"/>
      <c r="AF98" s="61"/>
      <c r="AG98" s="113"/>
      <c r="AH98" s="114"/>
      <c r="AI98" s="114"/>
      <c r="AJ98" s="114"/>
      <c r="AK98" s="114"/>
      <c r="AL98" s="114"/>
      <c r="AM98" s="114"/>
      <c r="AN98" s="114"/>
      <c r="AO98" s="115"/>
      <c r="AP98" s="113" t="s">
        <v>11</v>
      </c>
      <c r="AQ98" s="114"/>
      <c r="AR98" s="114"/>
      <c r="AS98" s="114"/>
      <c r="AT98" s="114"/>
      <c r="AU98" s="115"/>
      <c r="AV98" s="113" t="s">
        <v>11</v>
      </c>
      <c r="AW98" s="114"/>
      <c r="AX98" s="114"/>
      <c r="AY98" s="114"/>
      <c r="AZ98" s="115"/>
      <c r="BA98" s="62">
        <v>246160</v>
      </c>
      <c r="BB98" s="63"/>
      <c r="BC98" s="63"/>
      <c r="BD98" s="63"/>
      <c r="BE98" s="63"/>
      <c r="BF98" s="63"/>
      <c r="BG98" s="64"/>
      <c r="BH98" s="119"/>
      <c r="BI98" s="120"/>
      <c r="BJ98" s="120"/>
      <c r="BK98" s="121"/>
      <c r="BL98" s="59">
        <v>100000</v>
      </c>
      <c r="BM98" s="60"/>
      <c r="BN98" s="60"/>
      <c r="BO98" s="61"/>
      <c r="BP98" s="116">
        <f t="shared" ref="BP98" si="43">BL98/AA98</f>
        <v>0.4062398440038999</v>
      </c>
      <c r="BQ98" s="117"/>
      <c r="BR98" s="118"/>
    </row>
    <row r="99" spans="1:70" ht="15" customHeight="1" x14ac:dyDescent="0.25">
      <c r="A99" s="80" t="s">
        <v>23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2"/>
      <c r="P99" s="83">
        <v>260</v>
      </c>
      <c r="Q99" s="84"/>
      <c r="R99" s="84"/>
      <c r="S99" s="85"/>
      <c r="T99" s="104" t="s">
        <v>54</v>
      </c>
      <c r="U99" s="105"/>
      <c r="V99" s="105"/>
      <c r="W99" s="106"/>
      <c r="X99" s="12" t="s">
        <v>76</v>
      </c>
      <c r="Y99" s="20">
        <v>244</v>
      </c>
      <c r="Z99" s="20">
        <v>244</v>
      </c>
      <c r="AA99" s="59">
        <f t="shared" si="42"/>
        <v>8992000</v>
      </c>
      <c r="AB99" s="60"/>
      <c r="AC99" s="60"/>
      <c r="AD99" s="60"/>
      <c r="AE99" s="60"/>
      <c r="AF99" s="61"/>
      <c r="AG99" s="113"/>
      <c r="AH99" s="114"/>
      <c r="AI99" s="114"/>
      <c r="AJ99" s="114"/>
      <c r="AK99" s="114"/>
      <c r="AL99" s="114"/>
      <c r="AM99" s="114"/>
      <c r="AN99" s="114"/>
      <c r="AO99" s="115"/>
      <c r="AP99" s="113" t="s">
        <v>11</v>
      </c>
      <c r="AQ99" s="114"/>
      <c r="AR99" s="114"/>
      <c r="AS99" s="114"/>
      <c r="AT99" s="114"/>
      <c r="AU99" s="115"/>
      <c r="AV99" s="113" t="s">
        <v>11</v>
      </c>
      <c r="AW99" s="114"/>
      <c r="AX99" s="114"/>
      <c r="AY99" s="114"/>
      <c r="AZ99" s="115"/>
      <c r="BA99" s="59">
        <v>8992000</v>
      </c>
      <c r="BB99" s="60"/>
      <c r="BC99" s="60"/>
      <c r="BD99" s="60"/>
      <c r="BE99" s="60"/>
      <c r="BF99" s="60"/>
      <c r="BG99" s="61"/>
      <c r="BH99" s="119"/>
      <c r="BI99" s="120"/>
      <c r="BJ99" s="120"/>
      <c r="BK99" s="121"/>
      <c r="BL99" s="59">
        <v>3311771.03</v>
      </c>
      <c r="BM99" s="60"/>
      <c r="BN99" s="60"/>
      <c r="BO99" s="61"/>
      <c r="BP99" s="116">
        <f t="shared" ref="BP99:BP100" si="44">BL99/AA99</f>
        <v>0.36830193838967967</v>
      </c>
      <c r="BQ99" s="117"/>
      <c r="BR99" s="118"/>
    </row>
    <row r="100" spans="1:70" ht="15" customHeight="1" x14ac:dyDescent="0.25">
      <c r="A100" s="80" t="s">
        <v>23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2"/>
      <c r="P100" s="83">
        <v>260</v>
      </c>
      <c r="Q100" s="84"/>
      <c r="R100" s="84"/>
      <c r="S100" s="85"/>
      <c r="T100" s="104" t="s">
        <v>54</v>
      </c>
      <c r="U100" s="105"/>
      <c r="V100" s="105"/>
      <c r="W100" s="106"/>
      <c r="X100" s="12" t="s">
        <v>75</v>
      </c>
      <c r="Y100" s="20">
        <v>244</v>
      </c>
      <c r="Z100" s="20">
        <v>244</v>
      </c>
      <c r="AA100" s="59">
        <f t="shared" ref="AA100" si="45">BA100</f>
        <v>12059046.779999999</v>
      </c>
      <c r="AB100" s="60"/>
      <c r="AC100" s="60"/>
      <c r="AD100" s="60"/>
      <c r="AE100" s="60"/>
      <c r="AF100" s="61"/>
      <c r="AG100" s="113"/>
      <c r="AH100" s="114"/>
      <c r="AI100" s="114"/>
      <c r="AJ100" s="114"/>
      <c r="AK100" s="114"/>
      <c r="AL100" s="114"/>
      <c r="AM100" s="114"/>
      <c r="AN100" s="114"/>
      <c r="AO100" s="115"/>
      <c r="AP100" s="113" t="s">
        <v>11</v>
      </c>
      <c r="AQ100" s="114"/>
      <c r="AR100" s="114"/>
      <c r="AS100" s="114"/>
      <c r="AT100" s="114"/>
      <c r="AU100" s="115"/>
      <c r="AV100" s="113" t="s">
        <v>11</v>
      </c>
      <c r="AW100" s="114"/>
      <c r="AX100" s="114"/>
      <c r="AY100" s="114"/>
      <c r="AZ100" s="115"/>
      <c r="BA100" s="62">
        <v>12059046.779999999</v>
      </c>
      <c r="BB100" s="63"/>
      <c r="BC100" s="63"/>
      <c r="BD100" s="63"/>
      <c r="BE100" s="63"/>
      <c r="BF100" s="63"/>
      <c r="BG100" s="64"/>
      <c r="BH100" s="119"/>
      <c r="BI100" s="120"/>
      <c r="BJ100" s="120"/>
      <c r="BK100" s="121"/>
      <c r="BL100" s="59">
        <v>3599397.09</v>
      </c>
      <c r="BM100" s="60"/>
      <c r="BN100" s="60"/>
      <c r="BO100" s="61"/>
      <c r="BP100" s="116">
        <f t="shared" si="44"/>
        <v>0.29848106203299762</v>
      </c>
      <c r="BQ100" s="117"/>
      <c r="BR100" s="118"/>
    </row>
    <row r="101" spans="1:70" ht="15" customHeight="1" x14ac:dyDescent="0.25">
      <c r="A101" s="107" t="s">
        <v>23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9"/>
      <c r="P101" s="65">
        <v>260</v>
      </c>
      <c r="Q101" s="66"/>
      <c r="R101" s="66"/>
      <c r="S101" s="67"/>
      <c r="T101" s="143" t="s">
        <v>54</v>
      </c>
      <c r="U101" s="144"/>
      <c r="V101" s="144"/>
      <c r="W101" s="145"/>
      <c r="X101" s="12" t="s">
        <v>82</v>
      </c>
      <c r="Y101" s="19">
        <v>244</v>
      </c>
      <c r="Z101" s="19">
        <v>244</v>
      </c>
      <c r="AA101" s="59">
        <f t="shared" ref="AA101" si="46">BA101</f>
        <v>200000</v>
      </c>
      <c r="AB101" s="60"/>
      <c r="AC101" s="60"/>
      <c r="AD101" s="60"/>
      <c r="AE101" s="60"/>
      <c r="AF101" s="61"/>
      <c r="AG101" s="59"/>
      <c r="AH101" s="60"/>
      <c r="AI101" s="60"/>
      <c r="AJ101" s="60"/>
      <c r="AK101" s="60"/>
      <c r="AL101" s="60"/>
      <c r="AM101" s="60"/>
      <c r="AN101" s="60"/>
      <c r="AO101" s="61"/>
      <c r="AP101" s="59" t="s">
        <v>11</v>
      </c>
      <c r="AQ101" s="60"/>
      <c r="AR101" s="60"/>
      <c r="AS101" s="60"/>
      <c r="AT101" s="60"/>
      <c r="AU101" s="61"/>
      <c r="AV101" s="59" t="s">
        <v>11</v>
      </c>
      <c r="AW101" s="60"/>
      <c r="AX101" s="60"/>
      <c r="AY101" s="60"/>
      <c r="AZ101" s="61"/>
      <c r="BA101" s="62">
        <v>200000</v>
      </c>
      <c r="BB101" s="63"/>
      <c r="BC101" s="63"/>
      <c r="BD101" s="63"/>
      <c r="BE101" s="63"/>
      <c r="BF101" s="63"/>
      <c r="BG101" s="64"/>
      <c r="BH101" s="56"/>
      <c r="BI101" s="57"/>
      <c r="BJ101" s="57"/>
      <c r="BK101" s="58"/>
      <c r="BL101" s="59">
        <v>100000</v>
      </c>
      <c r="BM101" s="60"/>
      <c r="BN101" s="60"/>
      <c r="BO101" s="61"/>
      <c r="BP101" s="116">
        <f t="shared" ref="BP101" si="47">BL101/AA101</f>
        <v>0.5</v>
      </c>
      <c r="BQ101" s="117"/>
      <c r="BR101" s="118"/>
    </row>
    <row r="102" spans="1:70" ht="15" customHeight="1" x14ac:dyDescent="0.25">
      <c r="A102" s="74" t="s">
        <v>17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6"/>
      <c r="P102" s="77">
        <v>300</v>
      </c>
      <c r="Q102" s="78"/>
      <c r="R102" s="78"/>
      <c r="S102" s="79"/>
      <c r="T102" s="77" t="s">
        <v>11</v>
      </c>
      <c r="U102" s="78"/>
      <c r="V102" s="78"/>
      <c r="W102" s="79"/>
      <c r="X102" s="30"/>
      <c r="Y102" s="30"/>
      <c r="Z102" s="30"/>
      <c r="AA102" s="92">
        <f>AA103+AA104+AA105</f>
        <v>79526.61</v>
      </c>
      <c r="AB102" s="93"/>
      <c r="AC102" s="93"/>
      <c r="AD102" s="93"/>
      <c r="AE102" s="93"/>
      <c r="AF102" s="94"/>
      <c r="AG102" s="92">
        <f>AG103+AG104+AG105</f>
        <v>79526.61</v>
      </c>
      <c r="AH102" s="93"/>
      <c r="AI102" s="93"/>
      <c r="AJ102" s="93"/>
      <c r="AK102" s="93"/>
      <c r="AL102" s="93"/>
      <c r="AM102" s="93"/>
      <c r="AN102" s="93"/>
      <c r="AO102" s="94"/>
      <c r="AP102" s="92"/>
      <c r="AQ102" s="93"/>
      <c r="AR102" s="93"/>
      <c r="AS102" s="93"/>
      <c r="AT102" s="93"/>
      <c r="AU102" s="94"/>
      <c r="AV102" s="92"/>
      <c r="AW102" s="93"/>
      <c r="AX102" s="93"/>
      <c r="AY102" s="93"/>
      <c r="AZ102" s="94"/>
      <c r="BA102" s="131"/>
      <c r="BB102" s="132"/>
      <c r="BC102" s="132"/>
      <c r="BD102" s="132"/>
      <c r="BE102" s="132"/>
      <c r="BF102" s="132"/>
      <c r="BG102" s="133"/>
      <c r="BH102" s="193"/>
      <c r="BI102" s="194"/>
      <c r="BJ102" s="194"/>
      <c r="BK102" s="195"/>
      <c r="BL102" s="92">
        <f>BL103+BL104+BL105</f>
        <v>67917.39</v>
      </c>
      <c r="BM102" s="93"/>
      <c r="BN102" s="93"/>
      <c r="BO102" s="94"/>
      <c r="BP102" s="187">
        <f t="shared" ref="BP102" si="48">BL102/AA102</f>
        <v>0.85402093714292615</v>
      </c>
      <c r="BQ102" s="188"/>
      <c r="BR102" s="189"/>
    </row>
    <row r="103" spans="1:70" ht="13.5" customHeight="1" x14ac:dyDescent="0.25">
      <c r="A103" s="80" t="s">
        <v>29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2"/>
      <c r="P103" s="83">
        <v>310</v>
      </c>
      <c r="Q103" s="84"/>
      <c r="R103" s="84"/>
      <c r="S103" s="85"/>
      <c r="T103" s="83"/>
      <c r="U103" s="84"/>
      <c r="V103" s="84"/>
      <c r="W103" s="85"/>
      <c r="X103" s="12"/>
      <c r="Y103" s="8"/>
      <c r="Z103" s="8"/>
      <c r="AA103" s="113"/>
      <c r="AB103" s="114"/>
      <c r="AC103" s="114"/>
      <c r="AD103" s="114"/>
      <c r="AE103" s="114"/>
      <c r="AF103" s="115"/>
      <c r="AG103" s="113"/>
      <c r="AH103" s="114"/>
      <c r="AI103" s="114"/>
      <c r="AJ103" s="114"/>
      <c r="AK103" s="114"/>
      <c r="AL103" s="114"/>
      <c r="AM103" s="114"/>
      <c r="AN103" s="114"/>
      <c r="AO103" s="115"/>
      <c r="AP103" s="113"/>
      <c r="AQ103" s="114"/>
      <c r="AR103" s="114"/>
      <c r="AS103" s="114"/>
      <c r="AT103" s="114"/>
      <c r="AU103" s="115"/>
      <c r="AV103" s="113"/>
      <c r="AW103" s="114"/>
      <c r="AX103" s="114"/>
      <c r="AY103" s="114"/>
      <c r="AZ103" s="115"/>
      <c r="BA103" s="59"/>
      <c r="BB103" s="60"/>
      <c r="BC103" s="60"/>
      <c r="BD103" s="60"/>
      <c r="BE103" s="60"/>
      <c r="BF103" s="60"/>
      <c r="BG103" s="61"/>
      <c r="BH103" s="56"/>
      <c r="BI103" s="57"/>
      <c r="BJ103" s="57"/>
      <c r="BK103" s="58"/>
      <c r="BL103" s="59"/>
      <c r="BM103" s="60"/>
      <c r="BN103" s="60"/>
      <c r="BO103" s="61"/>
      <c r="BP103" s="116"/>
      <c r="BQ103" s="117"/>
      <c r="BR103" s="118"/>
    </row>
    <row r="104" spans="1:70" ht="13.5" customHeight="1" x14ac:dyDescent="0.25">
      <c r="A104" s="80" t="s">
        <v>29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2"/>
      <c r="P104" s="83">
        <v>310</v>
      </c>
      <c r="Q104" s="84"/>
      <c r="R104" s="84"/>
      <c r="S104" s="85"/>
      <c r="T104" s="83"/>
      <c r="U104" s="84"/>
      <c r="V104" s="84"/>
      <c r="W104" s="85"/>
      <c r="X104" s="12" t="s">
        <v>73</v>
      </c>
      <c r="Y104" s="46"/>
      <c r="Z104" s="46"/>
      <c r="AA104" s="113">
        <f>AG104</f>
        <v>57551.14</v>
      </c>
      <c r="AB104" s="114"/>
      <c r="AC104" s="114"/>
      <c r="AD104" s="114"/>
      <c r="AE104" s="114"/>
      <c r="AF104" s="115"/>
      <c r="AG104" s="59">
        <v>57551.14</v>
      </c>
      <c r="AH104" s="60"/>
      <c r="AI104" s="60"/>
      <c r="AJ104" s="60"/>
      <c r="AK104" s="60"/>
      <c r="AL104" s="60"/>
      <c r="AM104" s="60"/>
      <c r="AN104" s="60"/>
      <c r="AO104" s="61"/>
      <c r="AP104" s="113"/>
      <c r="AQ104" s="114"/>
      <c r="AR104" s="114"/>
      <c r="AS104" s="114"/>
      <c r="AT104" s="114"/>
      <c r="AU104" s="115"/>
      <c r="AV104" s="113"/>
      <c r="AW104" s="114"/>
      <c r="AX104" s="114"/>
      <c r="AY104" s="114"/>
      <c r="AZ104" s="115"/>
      <c r="BA104" s="59"/>
      <c r="BB104" s="60"/>
      <c r="BC104" s="60"/>
      <c r="BD104" s="60"/>
      <c r="BE104" s="60"/>
      <c r="BF104" s="60"/>
      <c r="BG104" s="61"/>
      <c r="BH104" s="56"/>
      <c r="BI104" s="57"/>
      <c r="BJ104" s="57"/>
      <c r="BK104" s="58"/>
      <c r="BL104" s="59">
        <v>57551.14</v>
      </c>
      <c r="BM104" s="60"/>
      <c r="BN104" s="60"/>
      <c r="BO104" s="61"/>
      <c r="BP104" s="116">
        <f t="shared" ref="BP104:BP105" si="49">BL104/AA104</f>
        <v>1</v>
      </c>
      <c r="BQ104" s="117"/>
      <c r="BR104" s="118"/>
    </row>
    <row r="105" spans="1:70" ht="13.5" customHeight="1" x14ac:dyDescent="0.25">
      <c r="A105" s="80" t="s">
        <v>29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2"/>
      <c r="P105" s="83">
        <v>310</v>
      </c>
      <c r="Q105" s="84"/>
      <c r="R105" s="84"/>
      <c r="S105" s="85"/>
      <c r="T105" s="83"/>
      <c r="U105" s="84"/>
      <c r="V105" s="84"/>
      <c r="W105" s="85"/>
      <c r="X105" s="12" t="s">
        <v>72</v>
      </c>
      <c r="Y105" s="46"/>
      <c r="Z105" s="46"/>
      <c r="AA105" s="113">
        <f>AG105</f>
        <v>21975.47</v>
      </c>
      <c r="AB105" s="114"/>
      <c r="AC105" s="114"/>
      <c r="AD105" s="114"/>
      <c r="AE105" s="114"/>
      <c r="AF105" s="115"/>
      <c r="AG105" s="59">
        <v>21975.47</v>
      </c>
      <c r="AH105" s="60"/>
      <c r="AI105" s="60"/>
      <c r="AJ105" s="60"/>
      <c r="AK105" s="60"/>
      <c r="AL105" s="60"/>
      <c r="AM105" s="60"/>
      <c r="AN105" s="60"/>
      <c r="AO105" s="61"/>
      <c r="AP105" s="113"/>
      <c r="AQ105" s="114"/>
      <c r="AR105" s="114"/>
      <c r="AS105" s="114"/>
      <c r="AT105" s="114"/>
      <c r="AU105" s="115"/>
      <c r="AV105" s="113"/>
      <c r="AW105" s="114"/>
      <c r="AX105" s="114"/>
      <c r="AY105" s="114"/>
      <c r="AZ105" s="115"/>
      <c r="BA105" s="59"/>
      <c r="BB105" s="60"/>
      <c r="BC105" s="60"/>
      <c r="BD105" s="60"/>
      <c r="BE105" s="60"/>
      <c r="BF105" s="60"/>
      <c r="BG105" s="61"/>
      <c r="BH105" s="56"/>
      <c r="BI105" s="57"/>
      <c r="BJ105" s="57"/>
      <c r="BK105" s="58"/>
      <c r="BL105" s="59">
        <v>10366.25</v>
      </c>
      <c r="BM105" s="60"/>
      <c r="BN105" s="60"/>
      <c r="BO105" s="61"/>
      <c r="BP105" s="116">
        <f t="shared" si="49"/>
        <v>0.47171914866894765</v>
      </c>
      <c r="BQ105" s="117"/>
      <c r="BR105" s="118"/>
    </row>
    <row r="106" spans="1:70" ht="15" customHeight="1" x14ac:dyDescent="0.25">
      <c r="A106" s="80" t="s">
        <v>28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2"/>
      <c r="P106" s="83">
        <v>320</v>
      </c>
      <c r="Q106" s="84"/>
      <c r="R106" s="84"/>
      <c r="S106" s="85"/>
      <c r="T106" s="83"/>
      <c r="U106" s="84"/>
      <c r="V106" s="84"/>
      <c r="W106" s="85"/>
      <c r="X106" s="12"/>
      <c r="Y106" s="8"/>
      <c r="Z106" s="8"/>
      <c r="AA106" s="113"/>
      <c r="AB106" s="114"/>
      <c r="AC106" s="114"/>
      <c r="AD106" s="114"/>
      <c r="AE106" s="114"/>
      <c r="AF106" s="115"/>
      <c r="AG106" s="59"/>
      <c r="AH106" s="60"/>
      <c r="AI106" s="60"/>
      <c r="AJ106" s="60"/>
      <c r="AK106" s="60"/>
      <c r="AL106" s="60"/>
      <c r="AM106" s="60"/>
      <c r="AN106" s="60"/>
      <c r="AO106" s="61"/>
      <c r="AP106" s="113"/>
      <c r="AQ106" s="114"/>
      <c r="AR106" s="114"/>
      <c r="AS106" s="114"/>
      <c r="AT106" s="114"/>
      <c r="AU106" s="115"/>
      <c r="AV106" s="113"/>
      <c r="AW106" s="114"/>
      <c r="AX106" s="114"/>
      <c r="AY106" s="114"/>
      <c r="AZ106" s="115"/>
      <c r="BA106" s="59"/>
      <c r="BB106" s="60"/>
      <c r="BC106" s="60"/>
      <c r="BD106" s="60"/>
      <c r="BE106" s="60"/>
      <c r="BF106" s="60"/>
      <c r="BG106" s="61"/>
      <c r="BH106" s="56"/>
      <c r="BI106" s="57"/>
      <c r="BJ106" s="57"/>
      <c r="BK106" s="58"/>
      <c r="BL106" s="59"/>
      <c r="BM106" s="60"/>
      <c r="BN106" s="60"/>
      <c r="BO106" s="61"/>
      <c r="BP106" s="116"/>
      <c r="BQ106" s="117"/>
      <c r="BR106" s="118"/>
    </row>
    <row r="107" spans="1:70" ht="15" customHeight="1" x14ac:dyDescent="0.25">
      <c r="A107" s="74" t="s">
        <v>18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6"/>
      <c r="P107" s="77">
        <v>400</v>
      </c>
      <c r="Q107" s="78"/>
      <c r="R107" s="78"/>
      <c r="S107" s="79"/>
      <c r="T107" s="77"/>
      <c r="U107" s="78"/>
      <c r="V107" s="78"/>
      <c r="W107" s="79"/>
      <c r="X107" s="30"/>
      <c r="Y107" s="30"/>
      <c r="Z107" s="30"/>
      <c r="AA107" s="92">
        <f>AA108+AA109</f>
        <v>105300</v>
      </c>
      <c r="AB107" s="93"/>
      <c r="AC107" s="93"/>
      <c r="AD107" s="93"/>
      <c r="AE107" s="93"/>
      <c r="AF107" s="94"/>
      <c r="AG107" s="92"/>
      <c r="AH107" s="93"/>
      <c r="AI107" s="93"/>
      <c r="AJ107" s="93"/>
      <c r="AK107" s="93"/>
      <c r="AL107" s="93"/>
      <c r="AM107" s="93"/>
      <c r="AN107" s="93"/>
      <c r="AO107" s="94"/>
      <c r="AP107" s="92">
        <f>AP108+AP109</f>
        <v>105300</v>
      </c>
      <c r="AQ107" s="93"/>
      <c r="AR107" s="93"/>
      <c r="AS107" s="93"/>
      <c r="AT107" s="93"/>
      <c r="AU107" s="94"/>
      <c r="AV107" s="92"/>
      <c r="AW107" s="93"/>
      <c r="AX107" s="93"/>
      <c r="AY107" s="93"/>
      <c r="AZ107" s="94"/>
      <c r="BA107" s="92"/>
      <c r="BB107" s="93"/>
      <c r="BC107" s="93"/>
      <c r="BD107" s="93"/>
      <c r="BE107" s="93"/>
      <c r="BF107" s="93"/>
      <c r="BG107" s="94"/>
      <c r="BH107" s="193"/>
      <c r="BI107" s="194"/>
      <c r="BJ107" s="194"/>
      <c r="BK107" s="195"/>
      <c r="BL107" s="92">
        <f>BL108+BL109</f>
        <v>105300</v>
      </c>
      <c r="BM107" s="93"/>
      <c r="BN107" s="93"/>
      <c r="BO107" s="94"/>
      <c r="BP107" s="187">
        <f t="shared" ref="BP106:BP109" si="50">BL107/AA107</f>
        <v>1</v>
      </c>
      <c r="BQ107" s="188"/>
      <c r="BR107" s="189"/>
    </row>
    <row r="108" spans="1:70" ht="15" customHeight="1" x14ac:dyDescent="0.25">
      <c r="A108" s="217" t="s">
        <v>27</v>
      </c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9"/>
      <c r="P108" s="83">
        <v>410</v>
      </c>
      <c r="Q108" s="84"/>
      <c r="R108" s="84"/>
      <c r="S108" s="85"/>
      <c r="T108" s="83"/>
      <c r="U108" s="84"/>
      <c r="V108" s="84"/>
      <c r="W108" s="85"/>
      <c r="X108" s="8"/>
      <c r="Y108" s="8"/>
      <c r="Z108" s="8"/>
      <c r="AA108" s="113">
        <v>0</v>
      </c>
      <c r="AB108" s="114"/>
      <c r="AC108" s="114"/>
      <c r="AD108" s="114"/>
      <c r="AE108" s="114"/>
      <c r="AF108" s="115"/>
      <c r="AG108" s="113"/>
      <c r="AH108" s="114"/>
      <c r="AI108" s="114"/>
      <c r="AJ108" s="114"/>
      <c r="AK108" s="114"/>
      <c r="AL108" s="114"/>
      <c r="AM108" s="114"/>
      <c r="AN108" s="114"/>
      <c r="AO108" s="115"/>
      <c r="AP108" s="113">
        <v>0</v>
      </c>
      <c r="AQ108" s="114"/>
      <c r="AR108" s="114"/>
      <c r="AS108" s="114"/>
      <c r="AT108" s="114"/>
      <c r="AU108" s="115"/>
      <c r="AV108" s="113"/>
      <c r="AW108" s="114"/>
      <c r="AX108" s="114"/>
      <c r="AY108" s="114"/>
      <c r="AZ108" s="115"/>
      <c r="BA108" s="59"/>
      <c r="BB108" s="60"/>
      <c r="BC108" s="60"/>
      <c r="BD108" s="60"/>
      <c r="BE108" s="60"/>
      <c r="BF108" s="60"/>
      <c r="BG108" s="61"/>
      <c r="BH108" s="56"/>
      <c r="BI108" s="57"/>
      <c r="BJ108" s="57"/>
      <c r="BK108" s="58"/>
      <c r="BL108" s="59">
        <v>0</v>
      </c>
      <c r="BM108" s="60"/>
      <c r="BN108" s="60"/>
      <c r="BO108" s="61"/>
      <c r="BP108" s="116"/>
      <c r="BQ108" s="117"/>
      <c r="BR108" s="118"/>
    </row>
    <row r="109" spans="1:70" ht="15" customHeight="1" x14ac:dyDescent="0.25">
      <c r="A109" s="217" t="s">
        <v>88</v>
      </c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9"/>
      <c r="P109" s="83">
        <v>420</v>
      </c>
      <c r="Q109" s="84"/>
      <c r="R109" s="84"/>
      <c r="S109" s="85"/>
      <c r="T109" s="83"/>
      <c r="U109" s="84"/>
      <c r="V109" s="84"/>
      <c r="W109" s="85"/>
      <c r="X109" s="8"/>
      <c r="Y109" s="8"/>
      <c r="Z109" s="8"/>
      <c r="AA109" s="113">
        <v>105300</v>
      </c>
      <c r="AB109" s="114"/>
      <c r="AC109" s="114"/>
      <c r="AD109" s="114"/>
      <c r="AE109" s="114"/>
      <c r="AF109" s="115"/>
      <c r="AG109" s="113"/>
      <c r="AH109" s="114"/>
      <c r="AI109" s="114"/>
      <c r="AJ109" s="114"/>
      <c r="AK109" s="114"/>
      <c r="AL109" s="114"/>
      <c r="AM109" s="114"/>
      <c r="AN109" s="114"/>
      <c r="AO109" s="115"/>
      <c r="AP109" s="59">
        <v>105300</v>
      </c>
      <c r="AQ109" s="60"/>
      <c r="AR109" s="60"/>
      <c r="AS109" s="60"/>
      <c r="AT109" s="60"/>
      <c r="AU109" s="61"/>
      <c r="AV109" s="113"/>
      <c r="AW109" s="114"/>
      <c r="AX109" s="114"/>
      <c r="AY109" s="114"/>
      <c r="AZ109" s="115"/>
      <c r="BA109" s="59"/>
      <c r="BB109" s="60"/>
      <c r="BC109" s="60"/>
      <c r="BD109" s="60"/>
      <c r="BE109" s="60"/>
      <c r="BF109" s="60"/>
      <c r="BG109" s="61"/>
      <c r="BH109" s="56"/>
      <c r="BI109" s="57"/>
      <c r="BJ109" s="57"/>
      <c r="BK109" s="58"/>
      <c r="BL109" s="59">
        <v>105300</v>
      </c>
      <c r="BM109" s="60"/>
      <c r="BN109" s="60"/>
      <c r="BO109" s="61"/>
      <c r="BP109" s="116">
        <f t="shared" si="50"/>
        <v>1</v>
      </c>
      <c r="BQ109" s="117"/>
      <c r="BR109" s="118"/>
    </row>
    <row r="110" spans="1:70" ht="15" customHeight="1" x14ac:dyDescent="0.25">
      <c r="A110" s="234" t="s">
        <v>19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6"/>
      <c r="P110" s="237">
        <v>500</v>
      </c>
      <c r="Q110" s="237"/>
      <c r="R110" s="237"/>
      <c r="S110" s="237"/>
      <c r="T110" s="237" t="s">
        <v>11</v>
      </c>
      <c r="U110" s="237"/>
      <c r="V110" s="237"/>
      <c r="W110" s="237"/>
      <c r="X110" s="24"/>
      <c r="Y110" s="23"/>
      <c r="Z110" s="23"/>
      <c r="AA110" s="201">
        <f>AA111+AA112+AA113+AA114+AA115+AA116+AA117+AA118+AA119</f>
        <v>9962884.3499999996</v>
      </c>
      <c r="AB110" s="201"/>
      <c r="AC110" s="201"/>
      <c r="AD110" s="201"/>
      <c r="AE110" s="201"/>
      <c r="AF110" s="201"/>
      <c r="AG110" s="201">
        <f>AG111+AG116+AG117</f>
        <v>3828443.5700000003</v>
      </c>
      <c r="AH110" s="201"/>
      <c r="AI110" s="201"/>
      <c r="AJ110" s="201"/>
      <c r="AK110" s="201"/>
      <c r="AL110" s="201"/>
      <c r="AM110" s="201"/>
      <c r="AN110" s="201"/>
      <c r="AO110" s="201"/>
      <c r="AP110" s="201">
        <f>AP111+AP112+AP113+AP114+AP115</f>
        <v>4723394</v>
      </c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89">
        <f>BA118+BA119</f>
        <v>1411046.78</v>
      </c>
      <c r="BB110" s="90"/>
      <c r="BC110" s="90"/>
      <c r="BD110" s="90"/>
      <c r="BE110" s="90"/>
      <c r="BF110" s="90"/>
      <c r="BG110" s="91"/>
      <c r="BH110" s="149"/>
      <c r="BI110" s="150"/>
      <c r="BJ110" s="150"/>
      <c r="BK110" s="151"/>
      <c r="BL110" s="201" t="s">
        <v>45</v>
      </c>
      <c r="BM110" s="201"/>
      <c r="BN110" s="201"/>
      <c r="BO110" s="201"/>
      <c r="BP110" s="239" t="s">
        <v>45</v>
      </c>
      <c r="BQ110" s="239"/>
      <c r="BR110" s="239"/>
    </row>
    <row r="111" spans="1:70" ht="15" customHeight="1" x14ac:dyDescent="0.25">
      <c r="A111" s="80" t="s">
        <v>19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2"/>
      <c r="P111" s="210">
        <v>500</v>
      </c>
      <c r="Q111" s="210"/>
      <c r="R111" s="210"/>
      <c r="S111" s="210"/>
      <c r="T111" s="210" t="s">
        <v>11</v>
      </c>
      <c r="U111" s="210"/>
      <c r="V111" s="210"/>
      <c r="W111" s="210"/>
      <c r="X111" s="12" t="s">
        <v>78</v>
      </c>
      <c r="Y111" s="13">
        <v>244</v>
      </c>
      <c r="Z111" s="13">
        <v>244</v>
      </c>
      <c r="AA111" s="200">
        <f>AP111</f>
        <v>1902816</v>
      </c>
      <c r="AB111" s="200"/>
      <c r="AC111" s="200"/>
      <c r="AD111" s="200"/>
      <c r="AE111" s="200"/>
      <c r="AF111" s="200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>
        <v>1902816</v>
      </c>
      <c r="AQ111" s="199"/>
      <c r="AR111" s="199"/>
      <c r="AS111" s="199"/>
      <c r="AT111" s="199"/>
      <c r="AU111" s="199"/>
      <c r="AV111" s="200"/>
      <c r="AW111" s="200"/>
      <c r="AX111" s="200"/>
      <c r="AY111" s="200"/>
      <c r="AZ111" s="200"/>
      <c r="BA111" s="59"/>
      <c r="BB111" s="60"/>
      <c r="BC111" s="60"/>
      <c r="BD111" s="60"/>
      <c r="BE111" s="60"/>
      <c r="BF111" s="60"/>
      <c r="BG111" s="61"/>
      <c r="BH111" s="56"/>
      <c r="BI111" s="57"/>
      <c r="BJ111" s="57"/>
      <c r="BK111" s="58"/>
      <c r="BL111" s="199" t="s">
        <v>45</v>
      </c>
      <c r="BM111" s="199"/>
      <c r="BN111" s="199"/>
      <c r="BO111" s="199"/>
      <c r="BP111" s="238" t="s">
        <v>45</v>
      </c>
      <c r="BQ111" s="238"/>
      <c r="BR111" s="238"/>
    </row>
    <row r="112" spans="1:70" ht="15" customHeight="1" x14ac:dyDescent="0.25">
      <c r="A112" s="80" t="s">
        <v>19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2"/>
      <c r="P112" s="210">
        <v>500</v>
      </c>
      <c r="Q112" s="210"/>
      <c r="R112" s="210"/>
      <c r="S112" s="210"/>
      <c r="T112" s="210" t="s">
        <v>11</v>
      </c>
      <c r="U112" s="210"/>
      <c r="V112" s="210"/>
      <c r="W112" s="210"/>
      <c r="X112" s="12" t="s">
        <v>78</v>
      </c>
      <c r="Y112" s="50">
        <v>244</v>
      </c>
      <c r="Z112" s="50">
        <v>244</v>
      </c>
      <c r="AA112" s="200">
        <f t="shared" ref="AA112:AA115" si="51">AP112</f>
        <v>753229</v>
      </c>
      <c r="AB112" s="200"/>
      <c r="AC112" s="200"/>
      <c r="AD112" s="200"/>
      <c r="AE112" s="200"/>
      <c r="AF112" s="200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>
        <v>753229</v>
      </c>
      <c r="AQ112" s="199"/>
      <c r="AR112" s="199"/>
      <c r="AS112" s="199"/>
      <c r="AT112" s="199"/>
      <c r="AU112" s="199"/>
      <c r="AV112" s="200"/>
      <c r="AW112" s="200"/>
      <c r="AX112" s="200"/>
      <c r="AY112" s="200"/>
      <c r="AZ112" s="200"/>
      <c r="BA112" s="59"/>
      <c r="BB112" s="60"/>
      <c r="BC112" s="60"/>
      <c r="BD112" s="60"/>
      <c r="BE112" s="60"/>
      <c r="BF112" s="60"/>
      <c r="BG112" s="61"/>
      <c r="BH112" s="56"/>
      <c r="BI112" s="57"/>
      <c r="BJ112" s="57"/>
      <c r="BK112" s="58"/>
      <c r="BL112" s="199" t="s">
        <v>45</v>
      </c>
      <c r="BM112" s="199"/>
      <c r="BN112" s="199"/>
      <c r="BO112" s="199"/>
      <c r="BP112" s="238" t="s">
        <v>45</v>
      </c>
      <c r="BQ112" s="238"/>
      <c r="BR112" s="238"/>
    </row>
    <row r="113" spans="1:70" ht="15" customHeight="1" x14ac:dyDescent="0.25">
      <c r="A113" s="80" t="s">
        <v>19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2"/>
      <c r="P113" s="210">
        <v>500</v>
      </c>
      <c r="Q113" s="210"/>
      <c r="R113" s="210"/>
      <c r="S113" s="210"/>
      <c r="T113" s="210" t="s">
        <v>11</v>
      </c>
      <c r="U113" s="210"/>
      <c r="V113" s="210"/>
      <c r="W113" s="210"/>
      <c r="X113" s="12" t="s">
        <v>78</v>
      </c>
      <c r="Y113" s="50">
        <v>244</v>
      </c>
      <c r="Z113" s="50">
        <v>244</v>
      </c>
      <c r="AA113" s="200">
        <f t="shared" si="51"/>
        <v>1062049</v>
      </c>
      <c r="AB113" s="200"/>
      <c r="AC113" s="200"/>
      <c r="AD113" s="200"/>
      <c r="AE113" s="200"/>
      <c r="AF113" s="200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>
        <v>1062049</v>
      </c>
      <c r="AQ113" s="199"/>
      <c r="AR113" s="199"/>
      <c r="AS113" s="199"/>
      <c r="AT113" s="199"/>
      <c r="AU113" s="199"/>
      <c r="AV113" s="200"/>
      <c r="AW113" s="200"/>
      <c r="AX113" s="200"/>
      <c r="AY113" s="200"/>
      <c r="AZ113" s="200"/>
      <c r="BA113" s="59"/>
      <c r="BB113" s="60"/>
      <c r="BC113" s="60"/>
      <c r="BD113" s="60"/>
      <c r="BE113" s="60"/>
      <c r="BF113" s="60"/>
      <c r="BG113" s="61"/>
      <c r="BH113" s="56"/>
      <c r="BI113" s="57"/>
      <c r="BJ113" s="57"/>
      <c r="BK113" s="58"/>
      <c r="BL113" s="199" t="s">
        <v>45</v>
      </c>
      <c r="BM113" s="199"/>
      <c r="BN113" s="199"/>
      <c r="BO113" s="199"/>
      <c r="BP113" s="238" t="s">
        <v>45</v>
      </c>
      <c r="BQ113" s="238"/>
      <c r="BR113" s="238"/>
    </row>
    <row r="114" spans="1:70" ht="15" customHeight="1" x14ac:dyDescent="0.25">
      <c r="A114" s="80" t="s">
        <v>19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2"/>
      <c r="P114" s="210">
        <v>500</v>
      </c>
      <c r="Q114" s="210"/>
      <c r="R114" s="210"/>
      <c r="S114" s="210"/>
      <c r="T114" s="210" t="s">
        <v>11</v>
      </c>
      <c r="U114" s="210"/>
      <c r="V114" s="210"/>
      <c r="W114" s="210"/>
      <c r="X114" s="12" t="s">
        <v>78</v>
      </c>
      <c r="Y114" s="50">
        <v>244</v>
      </c>
      <c r="Z114" s="50">
        <v>244</v>
      </c>
      <c r="AA114" s="200">
        <f t="shared" si="51"/>
        <v>906300</v>
      </c>
      <c r="AB114" s="200"/>
      <c r="AC114" s="200"/>
      <c r="AD114" s="200"/>
      <c r="AE114" s="200"/>
      <c r="AF114" s="200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>
        <v>906300</v>
      </c>
      <c r="AQ114" s="199"/>
      <c r="AR114" s="199"/>
      <c r="AS114" s="199"/>
      <c r="AT114" s="199"/>
      <c r="AU114" s="199"/>
      <c r="AV114" s="200"/>
      <c r="AW114" s="200"/>
      <c r="AX114" s="200"/>
      <c r="AY114" s="200"/>
      <c r="AZ114" s="200"/>
      <c r="BA114" s="59"/>
      <c r="BB114" s="60"/>
      <c r="BC114" s="60"/>
      <c r="BD114" s="60"/>
      <c r="BE114" s="60"/>
      <c r="BF114" s="60"/>
      <c r="BG114" s="61"/>
      <c r="BH114" s="56"/>
      <c r="BI114" s="57"/>
      <c r="BJ114" s="57"/>
      <c r="BK114" s="58"/>
      <c r="BL114" s="199" t="s">
        <v>45</v>
      </c>
      <c r="BM114" s="199"/>
      <c r="BN114" s="199"/>
      <c r="BO114" s="199"/>
      <c r="BP114" s="238" t="s">
        <v>45</v>
      </c>
      <c r="BQ114" s="238"/>
      <c r="BR114" s="238"/>
    </row>
    <row r="115" spans="1:70" ht="15" customHeight="1" x14ac:dyDescent="0.25">
      <c r="A115" s="80" t="s">
        <v>19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2"/>
      <c r="P115" s="210">
        <v>500</v>
      </c>
      <c r="Q115" s="210"/>
      <c r="R115" s="210"/>
      <c r="S115" s="210"/>
      <c r="T115" s="210" t="s">
        <v>11</v>
      </c>
      <c r="U115" s="210"/>
      <c r="V115" s="210"/>
      <c r="W115" s="210"/>
      <c r="X115" s="12" t="s">
        <v>78</v>
      </c>
      <c r="Y115" s="50">
        <v>244</v>
      </c>
      <c r="Z115" s="50">
        <v>244</v>
      </c>
      <c r="AA115" s="200">
        <f t="shared" si="51"/>
        <v>99000</v>
      </c>
      <c r="AB115" s="200"/>
      <c r="AC115" s="200"/>
      <c r="AD115" s="200"/>
      <c r="AE115" s="200"/>
      <c r="AF115" s="200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>
        <v>99000</v>
      </c>
      <c r="AQ115" s="199"/>
      <c r="AR115" s="199"/>
      <c r="AS115" s="199"/>
      <c r="AT115" s="199"/>
      <c r="AU115" s="199"/>
      <c r="AV115" s="200"/>
      <c r="AW115" s="200"/>
      <c r="AX115" s="200"/>
      <c r="AY115" s="200"/>
      <c r="AZ115" s="200"/>
      <c r="BA115" s="59"/>
      <c r="BB115" s="60"/>
      <c r="BC115" s="60"/>
      <c r="BD115" s="60"/>
      <c r="BE115" s="60"/>
      <c r="BF115" s="60"/>
      <c r="BG115" s="61"/>
      <c r="BH115" s="56"/>
      <c r="BI115" s="57"/>
      <c r="BJ115" s="57"/>
      <c r="BK115" s="58"/>
      <c r="BL115" s="199" t="s">
        <v>45</v>
      </c>
      <c r="BM115" s="199"/>
      <c r="BN115" s="199"/>
      <c r="BO115" s="199"/>
      <c r="BP115" s="238" t="s">
        <v>45</v>
      </c>
      <c r="BQ115" s="238"/>
      <c r="BR115" s="238"/>
    </row>
    <row r="116" spans="1:70" ht="15" customHeight="1" x14ac:dyDescent="0.25">
      <c r="A116" s="80" t="s">
        <v>19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2"/>
      <c r="P116" s="210">
        <v>500</v>
      </c>
      <c r="Q116" s="210"/>
      <c r="R116" s="210"/>
      <c r="S116" s="210"/>
      <c r="T116" s="210" t="s">
        <v>11</v>
      </c>
      <c r="U116" s="210"/>
      <c r="V116" s="210"/>
      <c r="W116" s="210"/>
      <c r="X116" s="12" t="s">
        <v>73</v>
      </c>
      <c r="Y116" s="28">
        <v>244</v>
      </c>
      <c r="Z116" s="28">
        <v>244</v>
      </c>
      <c r="AA116" s="200">
        <f t="shared" ref="AA116" si="52">AG116</f>
        <v>1437307.01</v>
      </c>
      <c r="AB116" s="200"/>
      <c r="AC116" s="200"/>
      <c r="AD116" s="200"/>
      <c r="AE116" s="200"/>
      <c r="AF116" s="200"/>
      <c r="AG116" s="199">
        <v>1437307.01</v>
      </c>
      <c r="AH116" s="199"/>
      <c r="AI116" s="199"/>
      <c r="AJ116" s="199"/>
      <c r="AK116" s="199"/>
      <c r="AL116" s="199"/>
      <c r="AM116" s="199"/>
      <c r="AN116" s="199"/>
      <c r="AO116" s="199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59"/>
      <c r="BB116" s="60"/>
      <c r="BC116" s="60"/>
      <c r="BD116" s="60"/>
      <c r="BE116" s="60"/>
      <c r="BF116" s="60"/>
      <c r="BG116" s="61"/>
      <c r="BH116" s="56"/>
      <c r="BI116" s="57"/>
      <c r="BJ116" s="57"/>
      <c r="BK116" s="58"/>
      <c r="BL116" s="199" t="s">
        <v>45</v>
      </c>
      <c r="BM116" s="199"/>
      <c r="BN116" s="199"/>
      <c r="BO116" s="199"/>
      <c r="BP116" s="238" t="s">
        <v>45</v>
      </c>
      <c r="BQ116" s="238"/>
      <c r="BR116" s="238"/>
    </row>
    <row r="117" spans="1:70" ht="15" customHeight="1" x14ac:dyDescent="0.25">
      <c r="A117" s="80" t="s">
        <v>19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2"/>
      <c r="P117" s="210">
        <v>500</v>
      </c>
      <c r="Q117" s="210"/>
      <c r="R117" s="210"/>
      <c r="S117" s="210"/>
      <c r="T117" s="210" t="s">
        <v>11</v>
      </c>
      <c r="U117" s="210"/>
      <c r="V117" s="210"/>
      <c r="W117" s="210"/>
      <c r="X117" s="12" t="s">
        <v>72</v>
      </c>
      <c r="Y117" s="15">
        <v>244</v>
      </c>
      <c r="Z117" s="15">
        <v>244</v>
      </c>
      <c r="AA117" s="200">
        <f t="shared" ref="AA117" si="53">AG117</f>
        <v>2391136.56</v>
      </c>
      <c r="AB117" s="200"/>
      <c r="AC117" s="200"/>
      <c r="AD117" s="200"/>
      <c r="AE117" s="200"/>
      <c r="AF117" s="200"/>
      <c r="AG117" s="199">
        <v>2391136.56</v>
      </c>
      <c r="AH117" s="199"/>
      <c r="AI117" s="199"/>
      <c r="AJ117" s="199"/>
      <c r="AK117" s="199"/>
      <c r="AL117" s="199"/>
      <c r="AM117" s="199"/>
      <c r="AN117" s="199"/>
      <c r="AO117" s="199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59"/>
      <c r="BB117" s="60"/>
      <c r="BC117" s="60"/>
      <c r="BD117" s="60"/>
      <c r="BE117" s="60"/>
      <c r="BF117" s="60"/>
      <c r="BG117" s="61"/>
      <c r="BH117" s="56"/>
      <c r="BI117" s="57"/>
      <c r="BJ117" s="57"/>
      <c r="BK117" s="58"/>
      <c r="BL117" s="199" t="s">
        <v>45</v>
      </c>
      <c r="BM117" s="199"/>
      <c r="BN117" s="199"/>
      <c r="BO117" s="199"/>
      <c r="BP117" s="238" t="s">
        <v>45</v>
      </c>
      <c r="BQ117" s="238"/>
      <c r="BR117" s="238"/>
    </row>
    <row r="118" spans="1:70" ht="15" customHeight="1" x14ac:dyDescent="0.25">
      <c r="A118" s="80" t="s">
        <v>19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2"/>
      <c r="P118" s="210">
        <v>500</v>
      </c>
      <c r="Q118" s="210"/>
      <c r="R118" s="210"/>
      <c r="S118" s="210"/>
      <c r="T118" s="210" t="s">
        <v>11</v>
      </c>
      <c r="U118" s="210"/>
      <c r="V118" s="210"/>
      <c r="W118" s="210"/>
      <c r="X118" s="12" t="s">
        <v>75</v>
      </c>
      <c r="Y118" s="8">
        <v>244</v>
      </c>
      <c r="Z118" s="8">
        <v>244</v>
      </c>
      <c r="AA118" s="200">
        <f>BA118</f>
        <v>1211046.78</v>
      </c>
      <c r="AB118" s="200"/>
      <c r="AC118" s="200"/>
      <c r="AD118" s="200"/>
      <c r="AE118" s="200"/>
      <c r="AF118" s="200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59">
        <v>1211046.78</v>
      </c>
      <c r="BB118" s="60"/>
      <c r="BC118" s="60"/>
      <c r="BD118" s="60"/>
      <c r="BE118" s="60"/>
      <c r="BF118" s="60"/>
      <c r="BG118" s="61"/>
      <c r="BH118" s="56"/>
      <c r="BI118" s="57"/>
      <c r="BJ118" s="57"/>
      <c r="BK118" s="58"/>
      <c r="BL118" s="199" t="s">
        <v>45</v>
      </c>
      <c r="BM118" s="199"/>
      <c r="BN118" s="199"/>
      <c r="BO118" s="199"/>
      <c r="BP118" s="238" t="s">
        <v>45</v>
      </c>
      <c r="BQ118" s="238"/>
      <c r="BR118" s="238"/>
    </row>
    <row r="119" spans="1:70" ht="15" customHeight="1" x14ac:dyDescent="0.25">
      <c r="A119" s="80" t="s">
        <v>20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2"/>
      <c r="P119" s="214">
        <v>600</v>
      </c>
      <c r="Q119" s="214"/>
      <c r="R119" s="214"/>
      <c r="S119" s="214"/>
      <c r="T119" s="214" t="s">
        <v>11</v>
      </c>
      <c r="U119" s="214"/>
      <c r="V119" s="214"/>
      <c r="W119" s="214"/>
      <c r="X119" s="12" t="s">
        <v>75</v>
      </c>
      <c r="Y119" s="50">
        <v>244</v>
      </c>
      <c r="Z119" s="50">
        <v>244</v>
      </c>
      <c r="AA119" s="200">
        <f>BA119</f>
        <v>200000</v>
      </c>
      <c r="AB119" s="200"/>
      <c r="AC119" s="200"/>
      <c r="AD119" s="200"/>
      <c r="AE119" s="200"/>
      <c r="AF119" s="200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59">
        <v>200000</v>
      </c>
      <c r="BB119" s="60"/>
      <c r="BC119" s="60"/>
      <c r="BD119" s="60"/>
      <c r="BE119" s="60"/>
      <c r="BF119" s="60"/>
      <c r="BG119" s="61"/>
      <c r="BH119" s="211"/>
      <c r="BI119" s="212"/>
      <c r="BJ119" s="212"/>
      <c r="BK119" s="213"/>
      <c r="BL119" s="220" t="s">
        <v>45</v>
      </c>
      <c r="BM119" s="220"/>
      <c r="BN119" s="220"/>
      <c r="BO119" s="220"/>
      <c r="BP119" s="221" t="s">
        <v>45</v>
      </c>
      <c r="BQ119" s="221"/>
      <c r="BR119" s="221"/>
    </row>
    <row r="120" spans="1:7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38"/>
      <c r="BB120" s="38"/>
      <c r="BC120" s="38"/>
      <c r="BD120" s="38"/>
      <c r="BE120" s="38"/>
      <c r="BF120" s="38"/>
      <c r="BG120" s="38"/>
      <c r="BH120" s="4"/>
      <c r="BI120" s="4"/>
      <c r="BJ120" s="4"/>
      <c r="BK120" s="4"/>
      <c r="BL120" s="38"/>
      <c r="BM120" s="38"/>
      <c r="BN120" s="38"/>
      <c r="BO120" s="38"/>
      <c r="BP120" s="4"/>
      <c r="BQ120" s="4"/>
      <c r="BR120" s="4"/>
    </row>
    <row r="121" spans="1:70" ht="12.75" customHeight="1" x14ac:dyDescent="0.25">
      <c r="A121" s="206" t="s">
        <v>47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1"/>
    </row>
    <row r="122" spans="1:70" ht="10.5" customHeight="1" x14ac:dyDescent="0.25">
      <c r="A122" s="206" t="s">
        <v>60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1"/>
    </row>
    <row r="123" spans="1:70" ht="16.5" hidden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1"/>
    </row>
    <row r="124" spans="1:70" ht="16.5" x14ac:dyDescent="0.25">
      <c r="A124" s="203" t="s">
        <v>30</v>
      </c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 t="s">
        <v>31</v>
      </c>
      <c r="N124" s="203"/>
      <c r="O124" s="203"/>
      <c r="P124" s="203"/>
      <c r="Q124" s="203"/>
      <c r="R124" s="203"/>
      <c r="S124" s="203"/>
      <c r="T124" s="203"/>
      <c r="U124" s="216" t="s">
        <v>55</v>
      </c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6"/>
      <c r="AI124" s="6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</row>
    <row r="125" spans="1:70" x14ac:dyDescent="0.25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4" t="s">
        <v>32</v>
      </c>
      <c r="N125" s="204"/>
      <c r="O125" s="204"/>
      <c r="P125" s="204"/>
      <c r="Q125" s="204"/>
      <c r="R125" s="204"/>
      <c r="S125" s="204"/>
      <c r="T125" s="204"/>
      <c r="U125" s="204" t="s">
        <v>46</v>
      </c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</row>
    <row r="126" spans="1:70" x14ac:dyDescent="0.25">
      <c r="A126" s="203" t="s">
        <v>42</v>
      </c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 t="s">
        <v>31</v>
      </c>
      <c r="N126" s="203"/>
      <c r="O126" s="203"/>
      <c r="P126" s="203"/>
      <c r="Q126" s="203"/>
      <c r="R126" s="203"/>
      <c r="S126" s="203"/>
      <c r="T126" s="203"/>
      <c r="U126" s="216" t="s">
        <v>56</v>
      </c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</row>
    <row r="127" spans="1:70" x14ac:dyDescent="0.25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4" t="s">
        <v>32</v>
      </c>
      <c r="N127" s="204"/>
      <c r="O127" s="204"/>
      <c r="P127" s="204"/>
      <c r="Q127" s="204"/>
      <c r="R127" s="204"/>
      <c r="S127" s="204"/>
      <c r="T127" s="204"/>
      <c r="U127" s="204" t="s">
        <v>46</v>
      </c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</row>
    <row r="128" spans="1:70" x14ac:dyDescent="0.25">
      <c r="A128" s="203" t="s">
        <v>43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 t="s">
        <v>31</v>
      </c>
      <c r="N128" s="203"/>
      <c r="O128" s="203"/>
      <c r="P128" s="203"/>
      <c r="Q128" s="203"/>
      <c r="R128" s="203"/>
      <c r="S128" s="203"/>
      <c r="T128" s="203"/>
      <c r="U128" s="205" t="s">
        <v>62</v>
      </c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</row>
    <row r="129" spans="1:70" ht="16.5" x14ac:dyDescent="0.25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4" t="s">
        <v>32</v>
      </c>
      <c r="N129" s="204"/>
      <c r="O129" s="204"/>
      <c r="P129" s="204"/>
      <c r="Q129" s="204"/>
      <c r="R129" s="204"/>
      <c r="S129" s="204"/>
      <c r="T129" s="204"/>
      <c r="U129" s="204" t="s">
        <v>46</v>
      </c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1"/>
    </row>
    <row r="130" spans="1:70" ht="16.5" x14ac:dyDescent="0.25">
      <c r="A130" s="203" t="s">
        <v>44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9" t="s">
        <v>63</v>
      </c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6.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</sheetData>
  <mergeCells count="1188">
    <mergeCell ref="A85:O85"/>
    <mergeCell ref="P85:S85"/>
    <mergeCell ref="T85:W85"/>
    <mergeCell ref="AA85:AF85"/>
    <mergeCell ref="AG85:AO85"/>
    <mergeCell ref="AP85:AU85"/>
    <mergeCell ref="AV85:AZ85"/>
    <mergeCell ref="BH85:BK85"/>
    <mergeCell ref="BL85:BO85"/>
    <mergeCell ref="BP85:BR85"/>
    <mergeCell ref="A83:O83"/>
    <mergeCell ref="P83:S83"/>
    <mergeCell ref="T83:W83"/>
    <mergeCell ref="AA83:AF83"/>
    <mergeCell ref="AG83:AO83"/>
    <mergeCell ref="AP83:AU83"/>
    <mergeCell ref="AV83:AZ83"/>
    <mergeCell ref="BA83:BG83"/>
    <mergeCell ref="BH83:BK83"/>
    <mergeCell ref="BL83:BO83"/>
    <mergeCell ref="BP83:BR83"/>
    <mergeCell ref="A84:O84"/>
    <mergeCell ref="P84:S84"/>
    <mergeCell ref="T84:W84"/>
    <mergeCell ref="AA84:AF84"/>
    <mergeCell ref="AG84:AO84"/>
    <mergeCell ref="AP84:AU84"/>
    <mergeCell ref="AV84:AZ84"/>
    <mergeCell ref="BH84:BK84"/>
    <mergeCell ref="BL84:BO84"/>
    <mergeCell ref="BP84:BR84"/>
    <mergeCell ref="A81:O81"/>
    <mergeCell ref="P81:S81"/>
    <mergeCell ref="T81:W81"/>
    <mergeCell ref="AA81:AF81"/>
    <mergeCell ref="AG81:AO81"/>
    <mergeCell ref="AP81:AU81"/>
    <mergeCell ref="AV81:AZ81"/>
    <mergeCell ref="BA81:BG81"/>
    <mergeCell ref="BH81:BK81"/>
    <mergeCell ref="BL81:BO81"/>
    <mergeCell ref="BP81:BR81"/>
    <mergeCell ref="A82:O82"/>
    <mergeCell ref="P82:S82"/>
    <mergeCell ref="T82:W82"/>
    <mergeCell ref="AA82:AF82"/>
    <mergeCell ref="AG82:AO82"/>
    <mergeCell ref="AP82:AU82"/>
    <mergeCell ref="AV82:AZ82"/>
    <mergeCell ref="BH82:BK82"/>
    <mergeCell ref="BL82:BO82"/>
    <mergeCell ref="BP82:BR82"/>
    <mergeCell ref="BA114:BG114"/>
    <mergeCell ref="BH114:BK114"/>
    <mergeCell ref="BL114:BO114"/>
    <mergeCell ref="BA105:BG105"/>
    <mergeCell ref="BH105:BK105"/>
    <mergeCell ref="BL105:BO105"/>
    <mergeCell ref="A115:O115"/>
    <mergeCell ref="P115:S115"/>
    <mergeCell ref="T115:W115"/>
    <mergeCell ref="AA115:AF115"/>
    <mergeCell ref="AG115:AO115"/>
    <mergeCell ref="AP115:AU115"/>
    <mergeCell ref="AV115:AZ115"/>
    <mergeCell ref="BA115:BG115"/>
    <mergeCell ref="BH115:BK115"/>
    <mergeCell ref="BL115:BO115"/>
    <mergeCell ref="BP115:BR115"/>
    <mergeCell ref="A113:O113"/>
    <mergeCell ref="P113:S113"/>
    <mergeCell ref="T113:W113"/>
    <mergeCell ref="AA113:AF113"/>
    <mergeCell ref="AG113:AO113"/>
    <mergeCell ref="AP113:AU113"/>
    <mergeCell ref="AV113:AZ113"/>
    <mergeCell ref="BA113:BG113"/>
    <mergeCell ref="BH113:BK113"/>
    <mergeCell ref="BL113:BO113"/>
    <mergeCell ref="BP113:BR113"/>
    <mergeCell ref="A114:O114"/>
    <mergeCell ref="P114:S114"/>
    <mergeCell ref="T114:W114"/>
    <mergeCell ref="AA114:AF114"/>
    <mergeCell ref="AG114:AO114"/>
    <mergeCell ref="AP114:AU114"/>
    <mergeCell ref="AV114:AZ114"/>
    <mergeCell ref="BH75:BK75"/>
    <mergeCell ref="BL75:BO75"/>
    <mergeCell ref="BP75:BR75"/>
    <mergeCell ref="BP114:BR114"/>
    <mergeCell ref="A76:O76"/>
    <mergeCell ref="P76:S76"/>
    <mergeCell ref="T76:W76"/>
    <mergeCell ref="AA76:AF76"/>
    <mergeCell ref="AG76:AO76"/>
    <mergeCell ref="AP76:AU76"/>
    <mergeCell ref="AV76:AZ76"/>
    <mergeCell ref="BH76:BK76"/>
    <mergeCell ref="BL76:BO76"/>
    <mergeCell ref="BP76:BR76"/>
    <mergeCell ref="A112:O112"/>
    <mergeCell ref="P112:S112"/>
    <mergeCell ref="T112:W112"/>
    <mergeCell ref="AA112:AF112"/>
    <mergeCell ref="AG112:AO112"/>
    <mergeCell ref="AP112:AU112"/>
    <mergeCell ref="AV112:AZ112"/>
    <mergeCell ref="BA112:BG112"/>
    <mergeCell ref="BH112:BK112"/>
    <mergeCell ref="BL112:BO112"/>
    <mergeCell ref="BP112:BR112"/>
    <mergeCell ref="A105:O105"/>
    <mergeCell ref="P105:S105"/>
    <mergeCell ref="T105:W105"/>
    <mergeCell ref="AA105:AF105"/>
    <mergeCell ref="AP105:AU105"/>
    <mergeCell ref="AV105:AZ105"/>
    <mergeCell ref="BA58:BG58"/>
    <mergeCell ref="BH58:BK58"/>
    <mergeCell ref="BL58:BO58"/>
    <mergeCell ref="BP58:BR58"/>
    <mergeCell ref="A78:O78"/>
    <mergeCell ref="P78:S78"/>
    <mergeCell ref="T78:W78"/>
    <mergeCell ref="AA78:AF78"/>
    <mergeCell ref="AG78:AO78"/>
    <mergeCell ref="AP78:AU78"/>
    <mergeCell ref="AV78:AZ78"/>
    <mergeCell ref="BH78:BK78"/>
    <mergeCell ref="BL78:BO78"/>
    <mergeCell ref="BP78:BR78"/>
    <mergeCell ref="A72:O72"/>
    <mergeCell ref="P72:S72"/>
    <mergeCell ref="T72:W72"/>
    <mergeCell ref="AA72:AF72"/>
    <mergeCell ref="AG72:AO72"/>
    <mergeCell ref="AP72:AU72"/>
    <mergeCell ref="AV72:AZ72"/>
    <mergeCell ref="BH72:BK72"/>
    <mergeCell ref="BL72:BO72"/>
    <mergeCell ref="BP72:BR72"/>
    <mergeCell ref="A74:O74"/>
    <mergeCell ref="P74:S74"/>
    <mergeCell ref="T74:W74"/>
    <mergeCell ref="AA74:AF74"/>
    <mergeCell ref="AG74:AO74"/>
    <mergeCell ref="AP74:AU74"/>
    <mergeCell ref="AV74:AZ74"/>
    <mergeCell ref="BH74:BK74"/>
    <mergeCell ref="A77:O77"/>
    <mergeCell ref="P77:S77"/>
    <mergeCell ref="T77:W77"/>
    <mergeCell ref="AA77:AF77"/>
    <mergeCell ref="AG77:AO77"/>
    <mergeCell ref="AP77:AU77"/>
    <mergeCell ref="AV77:AZ77"/>
    <mergeCell ref="BA77:BG77"/>
    <mergeCell ref="BH77:BK77"/>
    <mergeCell ref="BL77:BO77"/>
    <mergeCell ref="BP77:BR77"/>
    <mergeCell ref="A73:O73"/>
    <mergeCell ref="P73:S73"/>
    <mergeCell ref="T73:W73"/>
    <mergeCell ref="AA73:AF73"/>
    <mergeCell ref="AG73:AO73"/>
    <mergeCell ref="AP73:AU73"/>
    <mergeCell ref="AV73:AZ73"/>
    <mergeCell ref="BA73:BG73"/>
    <mergeCell ref="BH73:BK73"/>
    <mergeCell ref="BL73:BO73"/>
    <mergeCell ref="BP73:BR73"/>
    <mergeCell ref="BL74:BO74"/>
    <mergeCell ref="BP74:BR74"/>
    <mergeCell ref="A75:O75"/>
    <mergeCell ref="P75:S75"/>
    <mergeCell ref="T75:W75"/>
    <mergeCell ref="AA75:AF75"/>
    <mergeCell ref="AG75:AO75"/>
    <mergeCell ref="AV75:AZ75"/>
    <mergeCell ref="BA75:BG75"/>
    <mergeCell ref="AP79:AU79"/>
    <mergeCell ref="AV79:AZ79"/>
    <mergeCell ref="BA79:BG79"/>
    <mergeCell ref="BH79:BK79"/>
    <mergeCell ref="BL79:BO79"/>
    <mergeCell ref="BP79:BR79"/>
    <mergeCell ref="A104:O104"/>
    <mergeCell ref="P104:S104"/>
    <mergeCell ref="T104:W104"/>
    <mergeCell ref="AA104:AF104"/>
    <mergeCell ref="AG104:AO104"/>
    <mergeCell ref="AP104:AU104"/>
    <mergeCell ref="AV104:AZ104"/>
    <mergeCell ref="BA104:BG104"/>
    <mergeCell ref="BH104:BK104"/>
    <mergeCell ref="BL104:BO104"/>
    <mergeCell ref="BP104:BR104"/>
    <mergeCell ref="A80:O80"/>
    <mergeCell ref="P80:S80"/>
    <mergeCell ref="T80:W80"/>
    <mergeCell ref="AA80:AF80"/>
    <mergeCell ref="AG80:AO80"/>
    <mergeCell ref="AP80:AU80"/>
    <mergeCell ref="AV80:AZ80"/>
    <mergeCell ref="BH80:BK80"/>
    <mergeCell ref="BL80:BO80"/>
    <mergeCell ref="BP80:BR80"/>
    <mergeCell ref="P97:S97"/>
    <mergeCell ref="P96:S96"/>
    <mergeCell ref="BH93:BK93"/>
    <mergeCell ref="AP75:AU75"/>
    <mergeCell ref="BA40:BG40"/>
    <mergeCell ref="BL40:BO40"/>
    <mergeCell ref="BL41:BO41"/>
    <mergeCell ref="BL42:BO42"/>
    <mergeCell ref="BH41:BK41"/>
    <mergeCell ref="BH39:BK39"/>
    <mergeCell ref="BH40:BK40"/>
    <mergeCell ref="BP39:BR39"/>
    <mergeCell ref="BP40:BR40"/>
    <mergeCell ref="AP42:AU42"/>
    <mergeCell ref="A71:O71"/>
    <mergeCell ref="P71:S71"/>
    <mergeCell ref="T71:W71"/>
    <mergeCell ref="AA71:AF71"/>
    <mergeCell ref="AG71:AO71"/>
    <mergeCell ref="AP71:AU71"/>
    <mergeCell ref="AV71:AZ71"/>
    <mergeCell ref="BA71:BG71"/>
    <mergeCell ref="BH71:BK71"/>
    <mergeCell ref="BL71:BO71"/>
    <mergeCell ref="BP71:BR71"/>
    <mergeCell ref="BL62:BO62"/>
    <mergeCell ref="BL61:BO61"/>
    <mergeCell ref="BH61:BK61"/>
    <mergeCell ref="AP45:AU45"/>
    <mergeCell ref="AV45:AZ45"/>
    <mergeCell ref="AP50:AU50"/>
    <mergeCell ref="BA61:BG61"/>
    <mergeCell ref="BP41:BR41"/>
    <mergeCell ref="BA44:BG44"/>
    <mergeCell ref="BL47:BO47"/>
    <mergeCell ref="BL48:BO48"/>
    <mergeCell ref="BP42:BR42"/>
    <mergeCell ref="BH42:BK42"/>
    <mergeCell ref="BH43:BK43"/>
    <mergeCell ref="BL39:BO39"/>
    <mergeCell ref="BA41:BG41"/>
    <mergeCell ref="BA39:BG39"/>
    <mergeCell ref="BP43:BR43"/>
    <mergeCell ref="BL43:BO43"/>
    <mergeCell ref="BA43:BG43"/>
    <mergeCell ref="BA45:BG45"/>
    <mergeCell ref="A98:O98"/>
    <mergeCell ref="P98:S98"/>
    <mergeCell ref="T98:W98"/>
    <mergeCell ref="AA98:AF98"/>
    <mergeCell ref="AG98:AO98"/>
    <mergeCell ref="AP98:AU98"/>
    <mergeCell ref="AV98:AZ98"/>
    <mergeCell ref="BA98:BG98"/>
    <mergeCell ref="BH98:BK98"/>
    <mergeCell ref="BL98:BO98"/>
    <mergeCell ref="BP98:BR98"/>
    <mergeCell ref="BP93:BR93"/>
    <mergeCell ref="BL93:BO93"/>
    <mergeCell ref="A95:O95"/>
    <mergeCell ref="P95:S95"/>
    <mergeCell ref="P92:S92"/>
    <mergeCell ref="T95:W95"/>
    <mergeCell ref="AA95:AF95"/>
    <mergeCell ref="BH94:BK94"/>
    <mergeCell ref="BA94:BG94"/>
    <mergeCell ref="BA47:BG47"/>
    <mergeCell ref="BL49:BO49"/>
    <mergeCell ref="BL50:BO50"/>
    <mergeCell ref="BP50:BR50"/>
    <mergeCell ref="BL52:BO52"/>
    <mergeCell ref="BP52:BR52"/>
    <mergeCell ref="BP51:BR51"/>
    <mergeCell ref="BA52:BG52"/>
    <mergeCell ref="BH52:BK52"/>
    <mergeCell ref="BA51:BG51"/>
    <mergeCell ref="BH45:BK45"/>
    <mergeCell ref="BP45:BR45"/>
    <mergeCell ref="BL44:BO44"/>
    <mergeCell ref="BP44:BR44"/>
    <mergeCell ref="BL45:BO45"/>
    <mergeCell ref="BA49:BG49"/>
    <mergeCell ref="BP49:BR49"/>
    <mergeCell ref="BH50:BK50"/>
    <mergeCell ref="BP47:BR47"/>
    <mergeCell ref="BP48:BR48"/>
    <mergeCell ref="BH49:BK49"/>
    <mergeCell ref="BH48:BK48"/>
    <mergeCell ref="BH47:BK47"/>
    <mergeCell ref="BH51:BK51"/>
    <mergeCell ref="BA50:BG50"/>
    <mergeCell ref="BL51:BO51"/>
    <mergeCell ref="BA48:BG48"/>
    <mergeCell ref="BH44:BK44"/>
    <mergeCell ref="BP46:BR46"/>
    <mergeCell ref="BL46:BO46"/>
    <mergeCell ref="BA46:BG46"/>
    <mergeCell ref="BP53:BR53"/>
    <mergeCell ref="BL53:BO53"/>
    <mergeCell ref="BL110:BO110"/>
    <mergeCell ref="BL106:BO106"/>
    <mergeCell ref="BH108:BK108"/>
    <mergeCell ref="BH101:BK101"/>
    <mergeCell ref="BL101:BO101"/>
    <mergeCell ref="BL92:BO92"/>
    <mergeCell ref="BH53:BK53"/>
    <mergeCell ref="BH54:BK54"/>
    <mergeCell ref="BH99:BK99"/>
    <mergeCell ref="BH100:BK100"/>
    <mergeCell ref="BL94:BO94"/>
    <mergeCell ref="BP94:BR94"/>
    <mergeCell ref="BL95:BO95"/>
    <mergeCell ref="BH86:BK86"/>
    <mergeCell ref="BP62:BR62"/>
    <mergeCell ref="BP64:BR64"/>
    <mergeCell ref="BH65:BK65"/>
    <mergeCell ref="BL66:BO66"/>
    <mergeCell ref="BP66:BR66"/>
    <mergeCell ref="BP65:BR65"/>
    <mergeCell ref="BP69:BR69"/>
    <mergeCell ref="BL60:BO60"/>
    <mergeCell ref="BP61:BR61"/>
    <mergeCell ref="BH64:BK64"/>
    <mergeCell ref="BL67:BO67"/>
    <mergeCell ref="BL64:BO64"/>
    <mergeCell ref="BP54:BR54"/>
    <mergeCell ref="BL54:BO54"/>
    <mergeCell ref="BL63:BO63"/>
    <mergeCell ref="BP63:BR63"/>
    <mergeCell ref="BP111:BR111"/>
    <mergeCell ref="BH87:BK87"/>
    <mergeCell ref="BA107:BG107"/>
    <mergeCell ref="BP95:BR95"/>
    <mergeCell ref="BP86:BR86"/>
    <mergeCell ref="BH95:BK95"/>
    <mergeCell ref="BP102:BR102"/>
    <mergeCell ref="BL103:BO103"/>
    <mergeCell ref="BP103:BR103"/>
    <mergeCell ref="BL96:BO96"/>
    <mergeCell ref="BP92:BR92"/>
    <mergeCell ref="BH102:BK102"/>
    <mergeCell ref="BH103:BK103"/>
    <mergeCell ref="BL87:BO87"/>
    <mergeCell ref="BL88:BO88"/>
    <mergeCell ref="BP100:BR100"/>
    <mergeCell ref="BP97:BR97"/>
    <mergeCell ref="BA93:BG93"/>
    <mergeCell ref="BH97:BK97"/>
    <mergeCell ref="BL97:BO97"/>
    <mergeCell ref="BA106:BG106"/>
    <mergeCell ref="BA87:BG87"/>
    <mergeCell ref="BL91:BO91"/>
    <mergeCell ref="BP90:BR90"/>
    <mergeCell ref="BP88:BR88"/>
    <mergeCell ref="BP91:BR91"/>
    <mergeCell ref="BA89:BG89"/>
    <mergeCell ref="BA92:BG92"/>
    <mergeCell ref="BA110:BG110"/>
    <mergeCell ref="BA90:BG90"/>
    <mergeCell ref="BH92:BK92"/>
    <mergeCell ref="BP105:BR105"/>
    <mergeCell ref="BH91:BK91"/>
    <mergeCell ref="BA118:BG118"/>
    <mergeCell ref="A96:O96"/>
    <mergeCell ref="P110:S110"/>
    <mergeCell ref="T110:W110"/>
    <mergeCell ref="AA110:AF110"/>
    <mergeCell ref="AG110:AO110"/>
    <mergeCell ref="AP110:AU110"/>
    <mergeCell ref="BL118:BO118"/>
    <mergeCell ref="BP118:BR118"/>
    <mergeCell ref="BP117:BR117"/>
    <mergeCell ref="BP116:BR116"/>
    <mergeCell ref="BP110:BR110"/>
    <mergeCell ref="BP106:BR106"/>
    <mergeCell ref="BH109:BK109"/>
    <mergeCell ref="BP109:BR109"/>
    <mergeCell ref="BL108:BO108"/>
    <mergeCell ref="BH107:BK107"/>
    <mergeCell ref="BH110:BK110"/>
    <mergeCell ref="BL102:BO102"/>
    <mergeCell ref="BH106:BK106"/>
    <mergeCell ref="BP101:BR101"/>
    <mergeCell ref="BH96:BK96"/>
    <mergeCell ref="AV103:AZ103"/>
    <mergeCell ref="BA103:BG103"/>
    <mergeCell ref="AP103:AU103"/>
    <mergeCell ref="BL99:BO99"/>
    <mergeCell ref="BP99:BR99"/>
    <mergeCell ref="BP96:BR96"/>
    <mergeCell ref="BA100:BG100"/>
    <mergeCell ref="T100:W100"/>
    <mergeCell ref="AA100:AF100"/>
    <mergeCell ref="BL90:BO90"/>
    <mergeCell ref="AP119:AU119"/>
    <mergeCell ref="AV118:AZ118"/>
    <mergeCell ref="BH111:BK111"/>
    <mergeCell ref="BA88:BG88"/>
    <mergeCell ref="P118:S118"/>
    <mergeCell ref="T103:W103"/>
    <mergeCell ref="AA117:AF117"/>
    <mergeCell ref="AG117:AO117"/>
    <mergeCell ref="AP117:AU117"/>
    <mergeCell ref="AV117:AZ117"/>
    <mergeCell ref="AG96:AO96"/>
    <mergeCell ref="A107:O107"/>
    <mergeCell ref="AG107:AO107"/>
    <mergeCell ref="A106:O106"/>
    <mergeCell ref="AP97:AU97"/>
    <mergeCell ref="T106:W106"/>
    <mergeCell ref="BA101:BG101"/>
    <mergeCell ref="AP118:AU118"/>
    <mergeCell ref="A117:O117"/>
    <mergeCell ref="A110:O110"/>
    <mergeCell ref="P117:S117"/>
    <mergeCell ref="AG116:AO116"/>
    <mergeCell ref="AV97:AZ97"/>
    <mergeCell ref="A99:O99"/>
    <mergeCell ref="AA106:AF106"/>
    <mergeCell ref="A101:O101"/>
    <mergeCell ref="A118:O118"/>
    <mergeCell ref="A103:O103"/>
    <mergeCell ref="A102:O102"/>
    <mergeCell ref="BH90:BK90"/>
    <mergeCell ref="BH88:BK88"/>
    <mergeCell ref="BP60:BR60"/>
    <mergeCell ref="BA54:BG54"/>
    <mergeCell ref="BL65:BO65"/>
    <mergeCell ref="BP87:BR87"/>
    <mergeCell ref="BP89:BR89"/>
    <mergeCell ref="BL86:BO86"/>
    <mergeCell ref="AV119:AZ119"/>
    <mergeCell ref="BA119:BG119"/>
    <mergeCell ref="AV65:AZ65"/>
    <mergeCell ref="BA65:BG65"/>
    <mergeCell ref="AP67:AU67"/>
    <mergeCell ref="AV67:AZ67"/>
    <mergeCell ref="BA67:BG67"/>
    <mergeCell ref="BH67:BK67"/>
    <mergeCell ref="AP69:AU69"/>
    <mergeCell ref="AV69:AZ69"/>
    <mergeCell ref="AV61:AZ61"/>
    <mergeCell ref="BH57:BK57"/>
    <mergeCell ref="BA57:BG57"/>
    <mergeCell ref="AP96:AU96"/>
    <mergeCell ref="AV63:AZ63"/>
    <mergeCell ref="BA63:BG63"/>
    <mergeCell ref="BH63:BK63"/>
    <mergeCell ref="BA60:BG60"/>
    <mergeCell ref="BH60:BK60"/>
    <mergeCell ref="AP61:AU61"/>
    <mergeCell ref="AP62:AU62"/>
    <mergeCell ref="AV62:AZ62"/>
    <mergeCell ref="BA62:BG62"/>
    <mergeCell ref="BH62:BK62"/>
    <mergeCell ref="BL69:BO69"/>
    <mergeCell ref="BL89:BO89"/>
    <mergeCell ref="P93:S93"/>
    <mergeCell ref="BA68:BG68"/>
    <mergeCell ref="BH68:BK68"/>
    <mergeCell ref="BL68:BO68"/>
    <mergeCell ref="BP68:BR68"/>
    <mergeCell ref="BP67:BR67"/>
    <mergeCell ref="BP70:BR70"/>
    <mergeCell ref="BH69:BK69"/>
    <mergeCell ref="BA91:BG91"/>
    <mergeCell ref="BL70:BO70"/>
    <mergeCell ref="BP57:BR57"/>
    <mergeCell ref="BL59:BO59"/>
    <mergeCell ref="AV59:AZ59"/>
    <mergeCell ref="BA59:BG59"/>
    <mergeCell ref="AV57:AZ57"/>
    <mergeCell ref="BA53:BG53"/>
    <mergeCell ref="BH59:BK59"/>
    <mergeCell ref="AP60:AU60"/>
    <mergeCell ref="AP55:AU55"/>
    <mergeCell ref="AV55:AZ55"/>
    <mergeCell ref="BL55:BO55"/>
    <mergeCell ref="BA55:BG55"/>
    <mergeCell ref="BH55:BK55"/>
    <mergeCell ref="BL56:BO56"/>
    <mergeCell ref="BH56:BK56"/>
    <mergeCell ref="BL57:BO57"/>
    <mergeCell ref="BP55:BR55"/>
    <mergeCell ref="BP56:BR56"/>
    <mergeCell ref="BP59:BR59"/>
    <mergeCell ref="AP53:AU53"/>
    <mergeCell ref="AV56:AZ56"/>
    <mergeCell ref="BA56:BG56"/>
    <mergeCell ref="AP95:AU95"/>
    <mergeCell ref="T93:W93"/>
    <mergeCell ref="AA90:AF90"/>
    <mergeCell ref="AP91:AU91"/>
    <mergeCell ref="P89:S89"/>
    <mergeCell ref="AP99:AU99"/>
    <mergeCell ref="AG62:AO62"/>
    <mergeCell ref="AV92:AZ92"/>
    <mergeCell ref="P91:S91"/>
    <mergeCell ref="T89:W89"/>
    <mergeCell ref="AG86:AO86"/>
    <mergeCell ref="T64:W64"/>
    <mergeCell ref="AA64:AF64"/>
    <mergeCell ref="AG64:AO64"/>
    <mergeCell ref="AG63:AO63"/>
    <mergeCell ref="T65:W65"/>
    <mergeCell ref="AA65:AF65"/>
    <mergeCell ref="T62:W62"/>
    <mergeCell ref="AA62:AF62"/>
    <mergeCell ref="T67:W67"/>
    <mergeCell ref="AA67:AF67"/>
    <mergeCell ref="AP65:AU65"/>
    <mergeCell ref="AP87:AU87"/>
    <mergeCell ref="P63:S63"/>
    <mergeCell ref="AV91:AZ91"/>
    <mergeCell ref="AA91:AF91"/>
    <mergeCell ref="T96:W96"/>
    <mergeCell ref="AA96:AF96"/>
    <mergeCell ref="AA97:AF97"/>
    <mergeCell ref="P90:S90"/>
    <mergeCell ref="AA88:AF88"/>
    <mergeCell ref="AV93:AZ93"/>
    <mergeCell ref="U126:AG126"/>
    <mergeCell ref="U127:AG127"/>
    <mergeCell ref="A126:L126"/>
    <mergeCell ref="A127:L127"/>
    <mergeCell ref="A128:L128"/>
    <mergeCell ref="A129:L129"/>
    <mergeCell ref="AA50:AF50"/>
    <mergeCell ref="AV50:AZ50"/>
    <mergeCell ref="AG50:AO50"/>
    <mergeCell ref="T55:W55"/>
    <mergeCell ref="P59:S59"/>
    <mergeCell ref="T59:W59"/>
    <mergeCell ref="AA59:AF59"/>
    <mergeCell ref="AG59:AO59"/>
    <mergeCell ref="AP59:AU59"/>
    <mergeCell ref="AP66:AU66"/>
    <mergeCell ref="A62:O62"/>
    <mergeCell ref="P62:S62"/>
    <mergeCell ref="A69:O69"/>
    <mergeCell ref="P69:S69"/>
    <mergeCell ref="T69:W69"/>
    <mergeCell ref="A70:O70"/>
    <mergeCell ref="T50:W50"/>
    <mergeCell ref="AV53:AZ53"/>
    <mergeCell ref="A57:O57"/>
    <mergeCell ref="AP86:AU86"/>
    <mergeCell ref="AJ124:AS124"/>
    <mergeCell ref="T53:W53"/>
    <mergeCell ref="T63:W63"/>
    <mergeCell ref="AA63:AF63"/>
    <mergeCell ref="M125:T125"/>
    <mergeCell ref="T57:W57"/>
    <mergeCell ref="U125:AG125"/>
    <mergeCell ref="AG111:AO111"/>
    <mergeCell ref="AP111:AU111"/>
    <mergeCell ref="AV111:AZ111"/>
    <mergeCell ref="BL107:BO107"/>
    <mergeCell ref="BP107:BR107"/>
    <mergeCell ref="BA109:BG109"/>
    <mergeCell ref="AP116:AU116"/>
    <mergeCell ref="A111:O111"/>
    <mergeCell ref="P111:S111"/>
    <mergeCell ref="T111:W111"/>
    <mergeCell ref="AV109:AZ109"/>
    <mergeCell ref="AP109:AU109"/>
    <mergeCell ref="BL109:BO109"/>
    <mergeCell ref="A116:O116"/>
    <mergeCell ref="BA117:BG117"/>
    <mergeCell ref="BL117:BO117"/>
    <mergeCell ref="T108:W108"/>
    <mergeCell ref="T107:W107"/>
    <mergeCell ref="A108:O108"/>
    <mergeCell ref="A109:O109"/>
    <mergeCell ref="T117:W117"/>
    <mergeCell ref="AV108:AZ108"/>
    <mergeCell ref="BA111:BG111"/>
    <mergeCell ref="BL116:BO116"/>
    <mergeCell ref="AT125:AY125"/>
    <mergeCell ref="A125:L125"/>
    <mergeCell ref="BL119:BO119"/>
    <mergeCell ref="BH117:BK117"/>
    <mergeCell ref="BL111:BO111"/>
    <mergeCell ref="AA111:AF111"/>
    <mergeCell ref="BP119:BR119"/>
    <mergeCell ref="M131:AB131"/>
    <mergeCell ref="AC131:AN131"/>
    <mergeCell ref="M128:T128"/>
    <mergeCell ref="M129:T129"/>
    <mergeCell ref="U128:AG128"/>
    <mergeCell ref="U129:AG129"/>
    <mergeCell ref="A121:BQ121"/>
    <mergeCell ref="A122:BQ122"/>
    <mergeCell ref="M126:T126"/>
    <mergeCell ref="M127:T127"/>
    <mergeCell ref="AT124:AY124"/>
    <mergeCell ref="AZ124:BR124"/>
    <mergeCell ref="AZ125:BR125"/>
    <mergeCell ref="A130:L130"/>
    <mergeCell ref="M130:AB130"/>
    <mergeCell ref="AC130:AN130"/>
    <mergeCell ref="P116:S116"/>
    <mergeCell ref="T116:W116"/>
    <mergeCell ref="AA116:AF116"/>
    <mergeCell ref="AV116:AZ116"/>
    <mergeCell ref="BA116:BG116"/>
    <mergeCell ref="BH116:BK116"/>
    <mergeCell ref="BH119:BK119"/>
    <mergeCell ref="A119:O119"/>
    <mergeCell ref="T118:W118"/>
    <mergeCell ref="P119:S119"/>
    <mergeCell ref="T119:W119"/>
    <mergeCell ref="AA119:AF119"/>
    <mergeCell ref="AG119:AO119"/>
    <mergeCell ref="A124:L124"/>
    <mergeCell ref="M124:T124"/>
    <mergeCell ref="U124:AG124"/>
    <mergeCell ref="BA95:BG95"/>
    <mergeCell ref="AP70:AU70"/>
    <mergeCell ref="AV70:AZ70"/>
    <mergeCell ref="BA70:BG70"/>
    <mergeCell ref="BP108:BR108"/>
    <mergeCell ref="AG118:AO118"/>
    <mergeCell ref="AA107:AF107"/>
    <mergeCell ref="AA108:AF108"/>
    <mergeCell ref="AA109:AF109"/>
    <mergeCell ref="AA118:AF118"/>
    <mergeCell ref="BH118:BK118"/>
    <mergeCell ref="BA86:BG86"/>
    <mergeCell ref="AV96:AZ96"/>
    <mergeCell ref="BA96:BG96"/>
    <mergeCell ref="P99:S99"/>
    <mergeCell ref="AA101:AF101"/>
    <mergeCell ref="AG101:AO101"/>
    <mergeCell ref="AP101:AU101"/>
    <mergeCell ref="AV101:AZ101"/>
    <mergeCell ref="AV95:AZ95"/>
    <mergeCell ref="BL100:BO100"/>
    <mergeCell ref="BA97:BG97"/>
    <mergeCell ref="AV99:AZ99"/>
    <mergeCell ref="BA99:BG99"/>
    <mergeCell ref="P100:S100"/>
    <mergeCell ref="AV106:AZ106"/>
    <mergeCell ref="AV110:AZ110"/>
    <mergeCell ref="P70:S70"/>
    <mergeCell ref="AP88:AU88"/>
    <mergeCell ref="AP92:AU92"/>
    <mergeCell ref="P88:S88"/>
    <mergeCell ref="AG88:AO88"/>
    <mergeCell ref="AP44:AU44"/>
    <mergeCell ref="AG43:AO43"/>
    <mergeCell ref="AA34:AF34"/>
    <mergeCell ref="AG34:AO34"/>
    <mergeCell ref="AP34:AU34"/>
    <mergeCell ref="AV34:AZ34"/>
    <mergeCell ref="BA34:BG34"/>
    <mergeCell ref="BH34:BK34"/>
    <mergeCell ref="BL34:BO34"/>
    <mergeCell ref="BA35:BG35"/>
    <mergeCell ref="AP35:AU35"/>
    <mergeCell ref="AA37:AF37"/>
    <mergeCell ref="AA36:AF36"/>
    <mergeCell ref="A92:O92"/>
    <mergeCell ref="A93:O93"/>
    <mergeCell ref="AA69:AF69"/>
    <mergeCell ref="AG69:AO69"/>
    <mergeCell ref="T44:W44"/>
    <mergeCell ref="AG44:AO44"/>
    <mergeCell ref="T43:W43"/>
    <mergeCell ref="T46:W46"/>
    <mergeCell ref="T49:W49"/>
    <mergeCell ref="AA49:AF49"/>
    <mergeCell ref="AA52:AF52"/>
    <mergeCell ref="T56:W56"/>
    <mergeCell ref="AA56:AF56"/>
    <mergeCell ref="AG56:AO56"/>
    <mergeCell ref="AA55:AF55"/>
    <mergeCell ref="P44:S44"/>
    <mergeCell ref="P61:S61"/>
    <mergeCell ref="AG52:AO52"/>
    <mergeCell ref="A87:O87"/>
    <mergeCell ref="BP33:BR33"/>
    <mergeCell ref="AG35:AO35"/>
    <mergeCell ref="BH35:BK35"/>
    <mergeCell ref="BP36:BR36"/>
    <mergeCell ref="BP38:BR38"/>
    <mergeCell ref="BL38:BO38"/>
    <mergeCell ref="BP37:BR37"/>
    <mergeCell ref="BH37:BK37"/>
    <mergeCell ref="BH38:BK38"/>
    <mergeCell ref="BA38:BG38"/>
    <mergeCell ref="BA36:BG36"/>
    <mergeCell ref="AV37:AZ37"/>
    <mergeCell ref="AG37:AO37"/>
    <mergeCell ref="BL37:BO37"/>
    <mergeCell ref="BL35:BO35"/>
    <mergeCell ref="BL32:BO32"/>
    <mergeCell ref="BP32:BR32"/>
    <mergeCell ref="BH32:BK32"/>
    <mergeCell ref="AG33:AO33"/>
    <mergeCell ref="BP34:BR34"/>
    <mergeCell ref="BL36:BO36"/>
    <mergeCell ref="AP37:AU37"/>
    <mergeCell ref="BH33:BK33"/>
    <mergeCell ref="BL33:BO33"/>
    <mergeCell ref="P22:S22"/>
    <mergeCell ref="T22:W22"/>
    <mergeCell ref="A23:O23"/>
    <mergeCell ref="P23:S23"/>
    <mergeCell ref="T23:W23"/>
    <mergeCell ref="AA35:AF35"/>
    <mergeCell ref="A38:O38"/>
    <mergeCell ref="BA37:BG37"/>
    <mergeCell ref="AG31:AO31"/>
    <mergeCell ref="P38:S38"/>
    <mergeCell ref="A37:O37"/>
    <mergeCell ref="P37:S37"/>
    <mergeCell ref="AA29:AF29"/>
    <mergeCell ref="A30:O30"/>
    <mergeCell ref="AP33:AU33"/>
    <mergeCell ref="AV33:AZ33"/>
    <mergeCell ref="BA33:BG33"/>
    <mergeCell ref="A31:O31"/>
    <mergeCell ref="AP30:AU30"/>
    <mergeCell ref="A34:O34"/>
    <mergeCell ref="P34:S34"/>
    <mergeCell ref="T34:W34"/>
    <mergeCell ref="T36:W36"/>
    <mergeCell ref="P24:S24"/>
    <mergeCell ref="T24:W24"/>
    <mergeCell ref="AA24:AF24"/>
    <mergeCell ref="AG24:AO24"/>
    <mergeCell ref="AP24:AU24"/>
    <mergeCell ref="AV24:AZ24"/>
    <mergeCell ref="BA24:BG24"/>
    <mergeCell ref="P36:S36"/>
    <mergeCell ref="AA33:AF33"/>
    <mergeCell ref="BP28:BR28"/>
    <mergeCell ref="BH28:BK28"/>
    <mergeCell ref="BA30:BG30"/>
    <mergeCell ref="AV20:AZ20"/>
    <mergeCell ref="BL19:BO19"/>
    <mergeCell ref="BL18:BO18"/>
    <mergeCell ref="BH31:BK31"/>
    <mergeCell ref="AV27:AZ27"/>
    <mergeCell ref="AA22:AF22"/>
    <mergeCell ref="AG22:AO22"/>
    <mergeCell ref="AP22:AU22"/>
    <mergeCell ref="AV22:AZ22"/>
    <mergeCell ref="BA22:BG22"/>
    <mergeCell ref="AA23:AF23"/>
    <mergeCell ref="AA30:AF30"/>
    <mergeCell ref="AA21:AF21"/>
    <mergeCell ref="AG21:AO21"/>
    <mergeCell ref="AA20:AF20"/>
    <mergeCell ref="AG20:AO20"/>
    <mergeCell ref="AP20:AU20"/>
    <mergeCell ref="AP21:AU21"/>
    <mergeCell ref="BA29:BG29"/>
    <mergeCell ref="AG29:AO29"/>
    <mergeCell ref="AV29:AZ29"/>
    <mergeCell ref="AV30:AZ30"/>
    <mergeCell ref="AP29:AU29"/>
    <mergeCell ref="AV31:AZ31"/>
    <mergeCell ref="BH30:BK30"/>
    <mergeCell ref="BH19:BK19"/>
    <mergeCell ref="BH27:BK27"/>
    <mergeCell ref="BL23:BO23"/>
    <mergeCell ref="BA25:BG25"/>
    <mergeCell ref="BL25:BO25"/>
    <mergeCell ref="AA31:AF31"/>
    <mergeCell ref="AG30:AO30"/>
    <mergeCell ref="P31:S31"/>
    <mergeCell ref="T31:W31"/>
    <mergeCell ref="A25:O25"/>
    <mergeCell ref="A29:O29"/>
    <mergeCell ref="T27:W27"/>
    <mergeCell ref="AA27:AF27"/>
    <mergeCell ref="AG27:AO27"/>
    <mergeCell ref="A18:O18"/>
    <mergeCell ref="A19:O19"/>
    <mergeCell ref="A20:O20"/>
    <mergeCell ref="A21:O21"/>
    <mergeCell ref="T21:W21"/>
    <mergeCell ref="P21:S21"/>
    <mergeCell ref="P18:S18"/>
    <mergeCell ref="P25:S25"/>
    <mergeCell ref="P30:S30"/>
    <mergeCell ref="AV18:AZ18"/>
    <mergeCell ref="P19:S19"/>
    <mergeCell ref="P20:S20"/>
    <mergeCell ref="T18:W18"/>
    <mergeCell ref="T19:W19"/>
    <mergeCell ref="T20:W20"/>
    <mergeCell ref="P29:S29"/>
    <mergeCell ref="A27:O27"/>
    <mergeCell ref="P27:S27"/>
    <mergeCell ref="AP27:AU27"/>
    <mergeCell ref="T30:W30"/>
    <mergeCell ref="T29:W29"/>
    <mergeCell ref="A22:O22"/>
    <mergeCell ref="AQ1:BR1"/>
    <mergeCell ref="AQ2:BR2"/>
    <mergeCell ref="A9:BR9"/>
    <mergeCell ref="A11:BR11"/>
    <mergeCell ref="Z13:Z16"/>
    <mergeCell ref="A13:O16"/>
    <mergeCell ref="P13:S16"/>
    <mergeCell ref="T13:W16"/>
    <mergeCell ref="A17:O17"/>
    <mergeCell ref="P17:S17"/>
    <mergeCell ref="T17:W17"/>
    <mergeCell ref="BP17:BR17"/>
    <mergeCell ref="AA13:BR13"/>
    <mergeCell ref="AG14:BR14"/>
    <mergeCell ref="X13:X16"/>
    <mergeCell ref="Y13:Y16"/>
    <mergeCell ref="AQ3:BR3"/>
    <mergeCell ref="AQ5:BR5"/>
    <mergeCell ref="A1:X1"/>
    <mergeCell ref="A2:X2"/>
    <mergeCell ref="A3:X3"/>
    <mergeCell ref="A5:X5"/>
    <mergeCell ref="A4:X4"/>
    <mergeCell ref="BL17:BO17"/>
    <mergeCell ref="AA14:AF16"/>
    <mergeCell ref="AP17:AU17"/>
    <mergeCell ref="A8:R8"/>
    <mergeCell ref="BL27:BO27"/>
    <mergeCell ref="AA18:AF18"/>
    <mergeCell ref="BP16:BR16"/>
    <mergeCell ref="AV15:AZ16"/>
    <mergeCell ref="BH17:BK17"/>
    <mergeCell ref="A6:X6"/>
    <mergeCell ref="A7:X7"/>
    <mergeCell ref="BL15:BR15"/>
    <mergeCell ref="BL16:BO16"/>
    <mergeCell ref="AG17:AO17"/>
    <mergeCell ref="AA17:AF17"/>
    <mergeCell ref="A10:BR10"/>
    <mergeCell ref="A39:O39"/>
    <mergeCell ref="AV21:AZ21"/>
    <mergeCell ref="BL21:BO21"/>
    <mergeCell ref="BP21:BR21"/>
    <mergeCell ref="AA25:AF25"/>
    <mergeCell ref="AG25:AO25"/>
    <mergeCell ref="BH22:BK22"/>
    <mergeCell ref="AP23:AU23"/>
    <mergeCell ref="AV23:AZ23"/>
    <mergeCell ref="BA19:BG19"/>
    <mergeCell ref="BA20:BG20"/>
    <mergeCell ref="BA21:BG21"/>
    <mergeCell ref="BA23:BG23"/>
    <mergeCell ref="BH23:BK23"/>
    <mergeCell ref="A35:O35"/>
    <mergeCell ref="T25:W25"/>
    <mergeCell ref="BA17:BG17"/>
    <mergeCell ref="AP15:AU16"/>
    <mergeCell ref="AG15:AO16"/>
    <mergeCell ref="BP18:BR18"/>
    <mergeCell ref="BA18:BG18"/>
    <mergeCell ref="BH18:BK18"/>
    <mergeCell ref="BP19:BR19"/>
    <mergeCell ref="AG19:AO19"/>
    <mergeCell ref="AP19:AU19"/>
    <mergeCell ref="BA16:BG16"/>
    <mergeCell ref="BH16:BK16"/>
    <mergeCell ref="BA15:BK15"/>
    <mergeCell ref="AG18:AO18"/>
    <mergeCell ref="AP18:AU18"/>
    <mergeCell ref="AV17:AZ17"/>
    <mergeCell ref="T39:W39"/>
    <mergeCell ref="T40:W40"/>
    <mergeCell ref="AP36:AU36"/>
    <mergeCell ref="T38:W38"/>
    <mergeCell ref="P39:S39"/>
    <mergeCell ref="P40:S40"/>
    <mergeCell ref="BP27:BR27"/>
    <mergeCell ref="BH20:BK20"/>
    <mergeCell ref="BL20:BO20"/>
    <mergeCell ref="BP20:BR20"/>
    <mergeCell ref="AV19:AZ19"/>
    <mergeCell ref="BH21:BK21"/>
    <mergeCell ref="BH29:BK29"/>
    <mergeCell ref="AP31:AU31"/>
    <mergeCell ref="BP23:BR23"/>
    <mergeCell ref="BL22:BO22"/>
    <mergeCell ref="BP22:BR22"/>
    <mergeCell ref="BL30:BO30"/>
    <mergeCell ref="BL31:BO31"/>
    <mergeCell ref="BA27:BG27"/>
    <mergeCell ref="AG23:AO23"/>
    <mergeCell ref="AA19:AF19"/>
    <mergeCell ref="BP25:BR25"/>
    <mergeCell ref="BL28:BO28"/>
    <mergeCell ref="A53:O53"/>
    <mergeCell ref="P53:S53"/>
    <mergeCell ref="A56:O56"/>
    <mergeCell ref="A50:O50"/>
    <mergeCell ref="P50:S50"/>
    <mergeCell ref="A48:O48"/>
    <mergeCell ref="P48:S48"/>
    <mergeCell ref="P43:S43"/>
    <mergeCell ref="A43:O43"/>
    <mergeCell ref="T41:W41"/>
    <mergeCell ref="P45:S45"/>
    <mergeCell ref="A54:O54"/>
    <mergeCell ref="P54:S54"/>
    <mergeCell ref="A52:O52"/>
    <mergeCell ref="P42:S42"/>
    <mergeCell ref="T52:W52"/>
    <mergeCell ref="P41:S41"/>
    <mergeCell ref="T45:W45"/>
    <mergeCell ref="AV51:AZ51"/>
    <mergeCell ref="BP35:BR35"/>
    <mergeCell ref="BH36:BK36"/>
    <mergeCell ref="AP25:AU25"/>
    <mergeCell ref="AV25:AZ25"/>
    <mergeCell ref="BP29:BR29"/>
    <mergeCell ref="BP30:BR30"/>
    <mergeCell ref="BP31:BR31"/>
    <mergeCell ref="BL29:BO29"/>
    <mergeCell ref="A41:O41"/>
    <mergeCell ref="A42:O42"/>
    <mergeCell ref="AV102:AZ102"/>
    <mergeCell ref="AP108:AU108"/>
    <mergeCell ref="A97:O97"/>
    <mergeCell ref="P107:S107"/>
    <mergeCell ref="AV107:AZ107"/>
    <mergeCell ref="AP107:AU107"/>
    <mergeCell ref="AG108:AO108"/>
    <mergeCell ref="BA108:BG108"/>
    <mergeCell ref="A100:O100"/>
    <mergeCell ref="P101:S101"/>
    <mergeCell ref="T101:W101"/>
    <mergeCell ref="AG103:AO103"/>
    <mergeCell ref="BA102:BG102"/>
    <mergeCell ref="T99:W99"/>
    <mergeCell ref="AA99:AF99"/>
    <mergeCell ref="P108:S108"/>
    <mergeCell ref="P106:S106"/>
    <mergeCell ref="AG106:AO106"/>
    <mergeCell ref="P103:S103"/>
    <mergeCell ref="AG99:AO99"/>
    <mergeCell ref="AA102:AF102"/>
    <mergeCell ref="AG102:AO102"/>
    <mergeCell ref="AG100:AO100"/>
    <mergeCell ref="AP100:AU100"/>
    <mergeCell ref="AV100:AZ100"/>
    <mergeCell ref="T102:W102"/>
    <mergeCell ref="T97:W97"/>
    <mergeCell ref="AG97:AO97"/>
    <mergeCell ref="P102:S102"/>
    <mergeCell ref="AP102:AU102"/>
    <mergeCell ref="AA103:AF103"/>
    <mergeCell ref="AG105:AO105"/>
    <mergeCell ref="A63:O63"/>
    <mergeCell ref="T51:W51"/>
    <mergeCell ref="AA51:AF51"/>
    <mergeCell ref="AG51:AO51"/>
    <mergeCell ref="AG49:AO49"/>
    <mergeCell ref="P67:S67"/>
    <mergeCell ref="AG67:AO67"/>
    <mergeCell ref="AG65:AO65"/>
    <mergeCell ref="A79:O79"/>
    <mergeCell ref="P79:S79"/>
    <mergeCell ref="T79:W79"/>
    <mergeCell ref="AA79:AF79"/>
    <mergeCell ref="AG79:AO79"/>
    <mergeCell ref="AA70:AF70"/>
    <mergeCell ref="AG109:AO109"/>
    <mergeCell ref="T109:W109"/>
    <mergeCell ref="AP106:AU106"/>
    <mergeCell ref="P109:S109"/>
    <mergeCell ref="T58:W58"/>
    <mergeCell ref="AA58:AF58"/>
    <mergeCell ref="AG58:AO58"/>
    <mergeCell ref="P68:S68"/>
    <mergeCell ref="T68:W68"/>
    <mergeCell ref="AA68:AF68"/>
    <mergeCell ref="AG68:AO68"/>
    <mergeCell ref="AP68:AU68"/>
    <mergeCell ref="AG95:AO95"/>
    <mergeCell ref="AA93:AF93"/>
    <mergeCell ref="AG93:AO93"/>
    <mergeCell ref="AG87:AO87"/>
    <mergeCell ref="T90:W90"/>
    <mergeCell ref="AP90:AU90"/>
    <mergeCell ref="T60:W60"/>
    <mergeCell ref="AA60:AF60"/>
    <mergeCell ref="AG60:AO60"/>
    <mergeCell ref="AA45:AF45"/>
    <mergeCell ref="A49:O49"/>
    <mergeCell ref="P49:S49"/>
    <mergeCell ref="A51:O51"/>
    <mergeCell ref="P51:S51"/>
    <mergeCell ref="AP52:AU52"/>
    <mergeCell ref="AP54:AU54"/>
    <mergeCell ref="AA54:AF54"/>
    <mergeCell ref="AP51:AU51"/>
    <mergeCell ref="AV47:AZ47"/>
    <mergeCell ref="AV52:AZ52"/>
    <mergeCell ref="P87:S87"/>
    <mergeCell ref="T87:W87"/>
    <mergeCell ref="A86:O86"/>
    <mergeCell ref="AA87:AF87"/>
    <mergeCell ref="T54:W54"/>
    <mergeCell ref="A45:O45"/>
    <mergeCell ref="AG54:AO54"/>
    <mergeCell ref="T47:W47"/>
    <mergeCell ref="AA47:AF47"/>
    <mergeCell ref="AA48:AF48"/>
    <mergeCell ref="A59:O59"/>
    <mergeCell ref="P56:S56"/>
    <mergeCell ref="T61:W61"/>
    <mergeCell ref="AA61:AF61"/>
    <mergeCell ref="AG61:AO61"/>
    <mergeCell ref="P57:S57"/>
    <mergeCell ref="AA46:AF46"/>
    <mergeCell ref="AG55:AO55"/>
    <mergeCell ref="AP63:AU63"/>
    <mergeCell ref="A58:O58"/>
    <mergeCell ref="AP58:AU58"/>
    <mergeCell ref="AV58:AZ58"/>
    <mergeCell ref="A68:O68"/>
    <mergeCell ref="AG45:AO45"/>
    <mergeCell ref="AG47:AO47"/>
    <mergeCell ref="AG57:AO57"/>
    <mergeCell ref="AA53:AF53"/>
    <mergeCell ref="P58:S58"/>
    <mergeCell ref="BA69:BG69"/>
    <mergeCell ref="P86:S86"/>
    <mergeCell ref="A88:O88"/>
    <mergeCell ref="BH70:BK70"/>
    <mergeCell ref="BH89:BK89"/>
    <mergeCell ref="AG90:AO90"/>
    <mergeCell ref="AA89:AF89"/>
    <mergeCell ref="A66:O66"/>
    <mergeCell ref="P66:S66"/>
    <mergeCell ref="T66:W66"/>
    <mergeCell ref="AA66:AF66"/>
    <mergeCell ref="AG66:AO66"/>
    <mergeCell ref="AP64:AU64"/>
    <mergeCell ref="AV64:AZ64"/>
    <mergeCell ref="BA64:BG64"/>
    <mergeCell ref="AP48:AU48"/>
    <mergeCell ref="AV48:AZ48"/>
    <mergeCell ref="T48:W48"/>
    <mergeCell ref="AA57:AF57"/>
    <mergeCell ref="AG48:AO48"/>
    <mergeCell ref="A60:O60"/>
    <mergeCell ref="P60:S60"/>
    <mergeCell ref="A94:O94"/>
    <mergeCell ref="P94:S94"/>
    <mergeCell ref="T94:W94"/>
    <mergeCell ref="AA94:AF94"/>
    <mergeCell ref="AG94:AO94"/>
    <mergeCell ref="AP94:AU94"/>
    <mergeCell ref="AV94:AZ94"/>
    <mergeCell ref="P64:S64"/>
    <mergeCell ref="AV66:AZ66"/>
    <mergeCell ref="BA66:BG66"/>
    <mergeCell ref="T91:W91"/>
    <mergeCell ref="AA92:AF92"/>
    <mergeCell ref="A90:O90"/>
    <mergeCell ref="A89:O89"/>
    <mergeCell ref="A91:O91"/>
    <mergeCell ref="T70:W70"/>
    <mergeCell ref="AG70:AO70"/>
    <mergeCell ref="AV68:AZ68"/>
    <mergeCell ref="AV88:AZ88"/>
    <mergeCell ref="AV89:AZ89"/>
    <mergeCell ref="AV86:AZ86"/>
    <mergeCell ref="AV87:AZ87"/>
    <mergeCell ref="AV90:AZ90"/>
    <mergeCell ref="AG92:AO92"/>
    <mergeCell ref="AG91:AO91"/>
    <mergeCell ref="T86:W86"/>
    <mergeCell ref="T88:W88"/>
    <mergeCell ref="AG89:AO89"/>
    <mergeCell ref="AP89:AU89"/>
    <mergeCell ref="AA86:AF86"/>
    <mergeCell ref="AP93:AU93"/>
    <mergeCell ref="T92:W92"/>
    <mergeCell ref="BL24:BO24"/>
    <mergeCell ref="BP24:BR24"/>
    <mergeCell ref="A26:O26"/>
    <mergeCell ref="P26:S26"/>
    <mergeCell ref="T26:W26"/>
    <mergeCell ref="AA26:AF26"/>
    <mergeCell ref="AG26:AO26"/>
    <mergeCell ref="AP26:AU26"/>
    <mergeCell ref="AV26:AZ26"/>
    <mergeCell ref="BA26:BG26"/>
    <mergeCell ref="BH26:BK26"/>
    <mergeCell ref="BL26:BO26"/>
    <mergeCell ref="BP26:BR26"/>
    <mergeCell ref="BH66:BK66"/>
    <mergeCell ref="A55:O55"/>
    <mergeCell ref="P55:S55"/>
    <mergeCell ref="A65:O65"/>
    <mergeCell ref="P65:S65"/>
    <mergeCell ref="A64:O64"/>
    <mergeCell ref="A61:O61"/>
    <mergeCell ref="AA41:AF41"/>
    <mergeCell ref="AA42:AF42"/>
    <mergeCell ref="AA43:AF43"/>
    <mergeCell ref="AG46:AO46"/>
    <mergeCell ref="AA32:AF32"/>
    <mergeCell ref="T37:W37"/>
    <mergeCell ref="AA38:AF38"/>
    <mergeCell ref="AG38:AO38"/>
    <mergeCell ref="AG36:AO36"/>
    <mergeCell ref="T33:W33"/>
    <mergeCell ref="A40:O40"/>
    <mergeCell ref="AV60:AZ60"/>
    <mergeCell ref="BH24:BK24"/>
    <mergeCell ref="AP43:AU43"/>
    <mergeCell ref="A33:O33"/>
    <mergeCell ref="P33:S33"/>
    <mergeCell ref="A28:O28"/>
    <mergeCell ref="P28:S28"/>
    <mergeCell ref="T28:W28"/>
    <mergeCell ref="AA28:AF28"/>
    <mergeCell ref="AG28:AO28"/>
    <mergeCell ref="AP28:AU28"/>
    <mergeCell ref="AV28:AZ28"/>
    <mergeCell ref="BA28:BG28"/>
    <mergeCell ref="A32:O32"/>
    <mergeCell ref="P32:S32"/>
    <mergeCell ref="T32:W32"/>
    <mergeCell ref="A24:O24"/>
    <mergeCell ref="A67:O67"/>
    <mergeCell ref="AG53:AO53"/>
    <mergeCell ref="P52:S52"/>
    <mergeCell ref="AP49:AU49"/>
    <mergeCell ref="AP46:AU46"/>
    <mergeCell ref="AV46:AZ46"/>
    <mergeCell ref="AP47:AU47"/>
    <mergeCell ref="AP56:AU56"/>
    <mergeCell ref="AV54:AZ54"/>
    <mergeCell ref="AV49:AZ49"/>
    <mergeCell ref="AP57:AU57"/>
    <mergeCell ref="AG41:AO41"/>
    <mergeCell ref="AG42:AO42"/>
    <mergeCell ref="AA44:AF44"/>
    <mergeCell ref="BA42:BG42"/>
    <mergeCell ref="AV40:AZ40"/>
    <mergeCell ref="BH25:BK25"/>
    <mergeCell ref="BA31:BG31"/>
    <mergeCell ref="AG32:AO32"/>
    <mergeCell ref="AP32:AU32"/>
    <mergeCell ref="AV32:AZ32"/>
    <mergeCell ref="BA32:BG32"/>
    <mergeCell ref="AG39:AO39"/>
    <mergeCell ref="AG40:AO40"/>
    <mergeCell ref="T42:W42"/>
    <mergeCell ref="A46:O46"/>
    <mergeCell ref="P46:S46"/>
    <mergeCell ref="A47:O47"/>
    <mergeCell ref="P47:S47"/>
    <mergeCell ref="A44:O44"/>
    <mergeCell ref="P35:S35"/>
    <mergeCell ref="T35:W35"/>
    <mergeCell ref="A36:O36"/>
    <mergeCell ref="AV36:AZ36"/>
    <mergeCell ref="AP38:AU38"/>
    <mergeCell ref="AV38:AZ38"/>
    <mergeCell ref="AV35:AZ35"/>
    <mergeCell ref="AV39:AZ39"/>
    <mergeCell ref="AV43:AZ43"/>
    <mergeCell ref="AA39:AF39"/>
    <mergeCell ref="AV41:AZ41"/>
    <mergeCell ref="AV42:AZ42"/>
    <mergeCell ref="AA40:AF40"/>
    <mergeCell ref="AP39:AU39"/>
    <mergeCell ref="AP40:AU40"/>
    <mergeCell ref="AP41:AU41"/>
    <mergeCell ref="AV44:AZ44"/>
    <mergeCell ref="BH46:BK46"/>
  </mergeCells>
  <phoneticPr fontId="0" type="noConversion"/>
  <pageMargins left="0.23622047244094491" right="0.1968503937007874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Win4ester</dc:creator>
  <cp:lastModifiedBy>Admin1</cp:lastModifiedBy>
  <cp:lastPrinted>2018-04-05T11:28:02Z</cp:lastPrinted>
  <dcterms:created xsi:type="dcterms:W3CDTF">2016-12-24T05:54:41Z</dcterms:created>
  <dcterms:modified xsi:type="dcterms:W3CDTF">2021-07-02T08:42:35Z</dcterms:modified>
</cp:coreProperties>
</file>